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47E8C89A-AC26-49A2-900B-30809964446F}" xr6:coauthVersionLast="45" xr6:coauthVersionMax="45" xr10:uidLastSave="{00000000-0000-0000-0000-000000000000}"/>
  <bookViews>
    <workbookView xWindow="40920" yWindow="-120" windowWidth="29040" windowHeight="15840" xr2:uid="{00000000-000D-0000-FFFF-FFFF00000000}"/>
  </bookViews>
  <sheets>
    <sheet name="Amortization" sheetId="2" r:id="rId1"/>
    <sheet name="Summary" sheetId="1" r:id="rId2"/>
  </sheets>
  <definedNames>
    <definedName name="_xlnm.Print_Area" localSheetId="1">Summary!$A$1:$D$29</definedName>
    <definedName name="_xlnm.Print_Titles" localSheetId="0">Amortization!$1:$11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A12" i="2"/>
  <c r="B12" i="2"/>
  <c r="B24" i="2"/>
  <c r="B36" i="2"/>
  <c r="B21" i="2"/>
  <c r="B16" i="2"/>
  <c r="D12" i="2"/>
  <c r="F12" i="2" s="1"/>
  <c r="B6" i="1"/>
  <c r="B13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5" i="2"/>
  <c r="B34" i="2"/>
  <c r="B33" i="2"/>
  <c r="B32" i="2"/>
  <c r="B31" i="2"/>
  <c r="B30" i="2"/>
  <c r="B29" i="2"/>
  <c r="B28" i="2"/>
  <c r="B27" i="2"/>
  <c r="B26" i="2"/>
  <c r="B25" i="2"/>
  <c r="B23" i="2"/>
  <c r="B22" i="2"/>
  <c r="B20" i="2"/>
  <c r="B19" i="2"/>
  <c r="B18" i="2"/>
  <c r="B17" i="2"/>
  <c r="B15" i="2"/>
  <c r="B14" i="2"/>
  <c r="E252" i="2"/>
  <c r="D6" i="2"/>
  <c r="E12" i="2" l="1"/>
  <c r="G12" i="2" s="1"/>
  <c r="H12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E4" i="1"/>
  <c r="D13" i="2" l="1"/>
  <c r="I12" i="2"/>
  <c r="F13" i="2" l="1"/>
  <c r="E13" i="2"/>
  <c r="G13" i="2" s="1"/>
  <c r="H13" i="2" s="1"/>
  <c r="D14" i="2" l="1"/>
  <c r="I13" i="2"/>
  <c r="E14" i="2" l="1"/>
  <c r="F14" i="2"/>
  <c r="G14" i="2" l="1"/>
  <c r="H14" i="2" l="1"/>
  <c r="D15" i="2" l="1"/>
  <c r="I14" i="2"/>
  <c r="E15" i="2" l="1"/>
  <c r="F15" i="2"/>
  <c r="G15" i="2" l="1"/>
  <c r="H15" i="2" l="1"/>
  <c r="D16" i="2" l="1"/>
  <c r="I15" i="2"/>
  <c r="F16" i="2" l="1"/>
  <c r="E16" i="2"/>
  <c r="G16" i="2" l="1"/>
  <c r="H16" i="2" l="1"/>
  <c r="D17" i="2" l="1"/>
  <c r="I16" i="2"/>
  <c r="F17" i="2" l="1"/>
  <c r="E17" i="2"/>
  <c r="G17" i="2" l="1"/>
  <c r="H17" i="2" l="1"/>
  <c r="D18" i="2" l="1"/>
  <c r="I17" i="2"/>
  <c r="E18" i="2" l="1"/>
  <c r="F18" i="2"/>
  <c r="G18" i="2" l="1"/>
  <c r="H18" i="2" l="1"/>
  <c r="D19" i="2" l="1"/>
  <c r="I18" i="2"/>
  <c r="F19" i="2" l="1"/>
  <c r="E19" i="2"/>
  <c r="G19" i="2" l="1"/>
  <c r="H19" i="2" l="1"/>
  <c r="D20" i="2" l="1"/>
  <c r="I19" i="2"/>
  <c r="F20" i="2" l="1"/>
  <c r="E20" i="2"/>
  <c r="G20" i="2" l="1"/>
  <c r="H20" i="2" l="1"/>
  <c r="D21" i="2" l="1"/>
  <c r="I20" i="2"/>
  <c r="F21" i="2" l="1"/>
  <c r="E21" i="2"/>
  <c r="G21" i="2" l="1"/>
  <c r="H21" i="2" l="1"/>
  <c r="D22" i="2" l="1"/>
  <c r="I21" i="2"/>
  <c r="E22" i="2" l="1"/>
  <c r="F22" i="2"/>
  <c r="G22" i="2" l="1"/>
  <c r="H22" i="2" l="1"/>
  <c r="D23" i="2" l="1"/>
  <c r="I22" i="2"/>
  <c r="E23" i="2" l="1"/>
  <c r="F23" i="2"/>
  <c r="G23" i="2" l="1"/>
  <c r="H23" i="2" l="1"/>
  <c r="D24" i="2" l="1"/>
  <c r="I23" i="2"/>
  <c r="F24" i="2" l="1"/>
  <c r="E24" i="2"/>
  <c r="G24" i="2" l="1"/>
  <c r="H24" i="2" l="1"/>
  <c r="D25" i="2" l="1"/>
  <c r="I24" i="2"/>
  <c r="F25" i="2" l="1"/>
  <c r="E25" i="2"/>
  <c r="G25" i="2" l="1"/>
  <c r="H25" i="2" l="1"/>
  <c r="D26" i="2" l="1"/>
  <c r="I25" i="2"/>
  <c r="E26" i="2" l="1"/>
  <c r="F26" i="2"/>
  <c r="G26" i="2" l="1"/>
  <c r="H26" i="2" l="1"/>
  <c r="D27" i="2" l="1"/>
  <c r="I26" i="2"/>
  <c r="F27" i="2" l="1"/>
  <c r="E27" i="2"/>
  <c r="G27" i="2" l="1"/>
  <c r="H27" i="2" l="1"/>
  <c r="D28" i="2" l="1"/>
  <c r="I27" i="2"/>
  <c r="F28" i="2" l="1"/>
  <c r="E28" i="2"/>
  <c r="G28" i="2" l="1"/>
  <c r="H28" i="2" l="1"/>
  <c r="D29" i="2" l="1"/>
  <c r="I28" i="2"/>
  <c r="F29" i="2" l="1"/>
  <c r="E29" i="2"/>
  <c r="G29" i="2" l="1"/>
  <c r="H29" i="2" l="1"/>
  <c r="D30" i="2" l="1"/>
  <c r="I29" i="2"/>
  <c r="E30" i="2" l="1"/>
  <c r="F30" i="2"/>
  <c r="G30" i="2" l="1"/>
  <c r="H30" i="2" l="1"/>
  <c r="D31" i="2" l="1"/>
  <c r="I30" i="2"/>
  <c r="E31" i="2" l="1"/>
  <c r="F31" i="2"/>
  <c r="G31" i="2" l="1"/>
  <c r="H31" i="2" l="1"/>
  <c r="D32" i="2" l="1"/>
  <c r="I31" i="2"/>
  <c r="F32" i="2" l="1"/>
  <c r="E32" i="2"/>
  <c r="G32" i="2" l="1"/>
  <c r="H32" i="2" l="1"/>
  <c r="D33" i="2" l="1"/>
  <c r="I32" i="2"/>
  <c r="F33" i="2" l="1"/>
  <c r="E33" i="2"/>
  <c r="G33" i="2" l="1"/>
  <c r="H33" i="2" l="1"/>
  <c r="D34" i="2" l="1"/>
  <c r="I33" i="2"/>
  <c r="E34" i="2" l="1"/>
  <c r="F34" i="2"/>
  <c r="G34" i="2" l="1"/>
  <c r="H34" i="2" l="1"/>
  <c r="D35" i="2" l="1"/>
  <c r="I34" i="2"/>
  <c r="F35" i="2" l="1"/>
  <c r="E35" i="2"/>
  <c r="G35" i="2" l="1"/>
  <c r="H35" i="2" l="1"/>
  <c r="D36" i="2" l="1"/>
  <c r="I35" i="2"/>
  <c r="F36" i="2" l="1"/>
  <c r="E36" i="2"/>
  <c r="B17" i="1"/>
  <c r="B10" i="1"/>
  <c r="B16" i="1"/>
  <c r="B9" i="1"/>
  <c r="G36" i="2" l="1"/>
  <c r="B11" i="1"/>
  <c r="B18" i="1"/>
  <c r="H36" i="2" l="1"/>
  <c r="B12" i="1"/>
  <c r="B13" i="1" l="1"/>
  <c r="D37" i="2"/>
  <c r="I36" i="2"/>
  <c r="E37" i="2" l="1"/>
  <c r="F37" i="2"/>
  <c r="G37" i="2" l="1"/>
  <c r="H37" i="2" l="1"/>
  <c r="D38" i="2" l="1"/>
  <c r="I37" i="2"/>
  <c r="F38" i="2" l="1"/>
  <c r="E38" i="2"/>
  <c r="G38" i="2" l="1"/>
  <c r="H38" i="2" l="1"/>
  <c r="D39" i="2" l="1"/>
  <c r="I38" i="2"/>
  <c r="F39" i="2" l="1"/>
  <c r="E39" i="2"/>
  <c r="G39" i="2" l="1"/>
  <c r="H39" i="2" l="1"/>
  <c r="D40" i="2" l="1"/>
  <c r="I39" i="2"/>
  <c r="E40" i="2" l="1"/>
  <c r="F40" i="2"/>
  <c r="G40" i="2" l="1"/>
  <c r="H40" i="2" l="1"/>
  <c r="D41" i="2" l="1"/>
  <c r="I40" i="2"/>
  <c r="F41" i="2" l="1"/>
  <c r="E41" i="2"/>
  <c r="G41" i="2" l="1"/>
  <c r="H41" i="2" l="1"/>
  <c r="D42" i="2" l="1"/>
  <c r="I41" i="2"/>
  <c r="F42" i="2" l="1"/>
  <c r="E42" i="2"/>
  <c r="G42" i="2" l="1"/>
  <c r="H42" i="2" l="1"/>
  <c r="D43" i="2" l="1"/>
  <c r="I42" i="2"/>
  <c r="F43" i="2" l="1"/>
  <c r="E43" i="2"/>
  <c r="G43" i="2" l="1"/>
  <c r="H43" i="2" l="1"/>
  <c r="D44" i="2" l="1"/>
  <c r="I43" i="2"/>
  <c r="F44" i="2" l="1"/>
  <c r="E44" i="2"/>
  <c r="G44" i="2" l="1"/>
  <c r="H44" i="2" l="1"/>
  <c r="D45" i="2" l="1"/>
  <c r="I44" i="2"/>
  <c r="E45" i="2" l="1"/>
  <c r="F45" i="2"/>
  <c r="G45" i="2" l="1"/>
  <c r="H45" i="2" l="1"/>
  <c r="D46" i="2" l="1"/>
  <c r="I45" i="2"/>
  <c r="F46" i="2" l="1"/>
  <c r="E46" i="2"/>
  <c r="G46" i="2" l="1"/>
  <c r="H46" i="2" l="1"/>
  <c r="D47" i="2" l="1"/>
  <c r="I46" i="2"/>
  <c r="F47" i="2" l="1"/>
  <c r="E47" i="2"/>
  <c r="G47" i="2" l="1"/>
  <c r="H47" i="2" l="1"/>
  <c r="D48" i="2" l="1"/>
  <c r="I47" i="2"/>
  <c r="F48" i="2" l="1"/>
  <c r="E48" i="2"/>
  <c r="B21" i="1"/>
  <c r="B22" i="1"/>
  <c r="G48" i="2" l="1"/>
  <c r="B23" i="1"/>
  <c r="H48" i="2" l="1"/>
  <c r="D49" i="2" l="1"/>
  <c r="I48" i="2"/>
  <c r="E49" i="2" l="1"/>
  <c r="F49" i="2"/>
  <c r="G49" i="2" l="1"/>
  <c r="H49" i="2" s="1"/>
  <c r="D50" i="2"/>
  <c r="I49" i="2"/>
  <c r="E50" i="2" l="1"/>
  <c r="F50" i="2"/>
  <c r="G50" i="2" l="1"/>
  <c r="H50" i="2" s="1"/>
  <c r="D51" i="2"/>
  <c r="I50" i="2"/>
  <c r="F51" i="2" l="1"/>
  <c r="E51" i="2"/>
  <c r="G51" i="2" s="1"/>
  <c r="H51" i="2" s="1"/>
  <c r="D52" i="2" l="1"/>
  <c r="I51" i="2"/>
  <c r="E52" i="2" l="1"/>
  <c r="F52" i="2"/>
  <c r="G52" i="2" l="1"/>
  <c r="H52" i="2" s="1"/>
  <c r="D53" i="2"/>
  <c r="I52" i="2"/>
  <c r="E53" i="2" l="1"/>
  <c r="F53" i="2"/>
  <c r="G53" i="2" l="1"/>
  <c r="H53" i="2" s="1"/>
  <c r="D54" i="2"/>
  <c r="I53" i="2"/>
  <c r="E54" i="2" l="1"/>
  <c r="F54" i="2"/>
  <c r="G54" i="2" l="1"/>
  <c r="H54" i="2" s="1"/>
  <c r="D55" i="2"/>
  <c r="I54" i="2"/>
  <c r="F55" i="2" l="1"/>
  <c r="E55" i="2"/>
  <c r="G55" i="2" s="1"/>
  <c r="H55" i="2" s="1"/>
  <c r="D56" i="2" l="1"/>
  <c r="I55" i="2"/>
  <c r="F56" i="2" l="1"/>
  <c r="E56" i="2"/>
  <c r="G56" i="2" l="1"/>
  <c r="H56" i="2" s="1"/>
  <c r="D57" i="2" l="1"/>
  <c r="I56" i="2"/>
  <c r="E57" i="2" l="1"/>
  <c r="F57" i="2"/>
  <c r="G57" i="2" l="1"/>
  <c r="H57" i="2" s="1"/>
  <c r="D58" i="2"/>
  <c r="I57" i="2"/>
  <c r="E58" i="2" l="1"/>
  <c r="F58" i="2"/>
  <c r="G58" i="2" l="1"/>
  <c r="H58" i="2" s="1"/>
  <c r="D59" i="2"/>
  <c r="I58" i="2"/>
  <c r="F59" i="2" l="1"/>
  <c r="E59" i="2"/>
  <c r="G59" i="2" l="1"/>
  <c r="H59" i="2" s="1"/>
  <c r="D60" i="2" l="1"/>
  <c r="I59" i="2"/>
  <c r="E60" i="2" l="1"/>
  <c r="F60" i="2"/>
  <c r="G60" i="2" l="1"/>
  <c r="H60" i="2" s="1"/>
  <c r="D61" i="2"/>
  <c r="I60" i="2"/>
  <c r="E61" i="2" l="1"/>
  <c r="F61" i="2"/>
  <c r="G61" i="2" l="1"/>
  <c r="H61" i="2" s="1"/>
  <c r="D62" i="2" s="1"/>
  <c r="I61" i="2" l="1"/>
  <c r="E62" i="2"/>
  <c r="G62" i="2" s="1"/>
  <c r="H62" i="2" s="1"/>
  <c r="F62" i="2"/>
  <c r="D63" i="2" l="1"/>
  <c r="I62" i="2"/>
  <c r="F63" i="2" l="1"/>
  <c r="E63" i="2"/>
  <c r="G63" i="2" l="1"/>
  <c r="H63" i="2" s="1"/>
  <c r="D64" i="2" l="1"/>
  <c r="I63" i="2"/>
  <c r="F64" i="2" l="1"/>
  <c r="E64" i="2"/>
  <c r="G64" i="2" l="1"/>
  <c r="H64" i="2" s="1"/>
  <c r="D65" i="2" l="1"/>
  <c r="I64" i="2"/>
  <c r="E65" i="2" l="1"/>
  <c r="F65" i="2"/>
  <c r="G65" i="2" l="1"/>
  <c r="H65" i="2" s="1"/>
  <c r="D66" i="2"/>
  <c r="I65" i="2"/>
  <c r="E66" i="2" l="1"/>
  <c r="F66" i="2"/>
  <c r="G66" i="2" l="1"/>
  <c r="H66" i="2" s="1"/>
  <c r="D67" i="2"/>
  <c r="I66" i="2"/>
  <c r="F67" i="2" l="1"/>
  <c r="E67" i="2"/>
  <c r="G67" i="2" s="1"/>
  <c r="H67" i="2" s="1"/>
  <c r="D68" i="2" l="1"/>
  <c r="I67" i="2"/>
  <c r="E68" i="2" l="1"/>
  <c r="F68" i="2"/>
  <c r="G68" i="2" l="1"/>
  <c r="H68" i="2" s="1"/>
  <c r="D69" i="2"/>
  <c r="I68" i="2"/>
  <c r="E69" i="2" l="1"/>
  <c r="F69" i="2"/>
  <c r="G69" i="2" l="1"/>
  <c r="H69" i="2" s="1"/>
  <c r="D70" i="2" s="1"/>
  <c r="I69" i="2"/>
  <c r="E70" i="2" l="1"/>
  <c r="F70" i="2"/>
  <c r="G70" i="2" l="1"/>
  <c r="H70" i="2" s="1"/>
  <c r="D71" i="2"/>
  <c r="I70" i="2"/>
  <c r="F71" i="2" l="1"/>
  <c r="E71" i="2"/>
  <c r="G71" i="2" s="1"/>
  <c r="H71" i="2" s="1"/>
  <c r="D72" i="2" l="1"/>
  <c r="I71" i="2"/>
  <c r="F72" i="2" l="1"/>
  <c r="E72" i="2"/>
  <c r="G72" i="2" l="1"/>
  <c r="H72" i="2" s="1"/>
  <c r="I72" i="2" s="1"/>
  <c r="D73" i="2" l="1"/>
  <c r="E73" i="2" s="1"/>
  <c r="F73" i="2" l="1"/>
  <c r="G73" i="2" s="1"/>
  <c r="H73" i="2" s="1"/>
  <c r="D74" i="2" l="1"/>
  <c r="E74" i="2" s="1"/>
  <c r="I73" i="2"/>
  <c r="F74" i="2" l="1"/>
  <c r="G74" i="2"/>
  <c r="H74" i="2" s="1"/>
  <c r="I74" i="2" s="1"/>
  <c r="D75" i="2" l="1"/>
  <c r="F75" i="2" s="1"/>
  <c r="E75" i="2" l="1"/>
  <c r="G75" i="2" s="1"/>
  <c r="H75" i="2" s="1"/>
  <c r="D76" i="2" s="1"/>
  <c r="I75" i="2" l="1"/>
  <c r="E76" i="2"/>
  <c r="G76" i="2" s="1"/>
  <c r="H76" i="2" s="1"/>
  <c r="F76" i="2"/>
  <c r="D77" i="2" l="1"/>
  <c r="I76" i="2"/>
  <c r="E77" i="2" l="1"/>
  <c r="G77" i="2" s="1"/>
  <c r="H77" i="2" s="1"/>
  <c r="F77" i="2"/>
  <c r="D78" i="2" l="1"/>
  <c r="I77" i="2"/>
  <c r="E78" i="2" l="1"/>
  <c r="F78" i="2"/>
  <c r="G78" i="2" l="1"/>
  <c r="H78" i="2" s="1"/>
  <c r="D79" i="2" s="1"/>
  <c r="I78" i="2" l="1"/>
  <c r="F79" i="2"/>
  <c r="E79" i="2"/>
  <c r="G79" i="2" s="1"/>
  <c r="H79" i="2" s="1"/>
  <c r="D80" i="2" l="1"/>
  <c r="I79" i="2"/>
  <c r="F80" i="2" l="1"/>
  <c r="E80" i="2"/>
  <c r="G80" i="2" s="1"/>
  <c r="H80" i="2" s="1"/>
  <c r="D81" i="2" l="1"/>
  <c r="I80" i="2"/>
  <c r="E81" i="2" l="1"/>
  <c r="G81" i="2" s="1"/>
  <c r="H81" i="2" s="1"/>
  <c r="F81" i="2"/>
  <c r="D82" i="2" l="1"/>
  <c r="I81" i="2"/>
  <c r="E82" i="2" l="1"/>
  <c r="F82" i="2"/>
  <c r="G82" i="2" l="1"/>
  <c r="H82" i="2" s="1"/>
  <c r="D83" i="2"/>
  <c r="I82" i="2"/>
  <c r="F83" i="2" l="1"/>
  <c r="E83" i="2"/>
  <c r="G83" i="2" s="1"/>
  <c r="H83" i="2" s="1"/>
  <c r="D84" i="2" l="1"/>
  <c r="I83" i="2"/>
  <c r="E84" i="2" l="1"/>
  <c r="G84" i="2" s="1"/>
  <c r="H84" i="2" s="1"/>
  <c r="F84" i="2"/>
  <c r="D85" i="2" l="1"/>
  <c r="I84" i="2"/>
  <c r="E85" i="2" l="1"/>
  <c r="G85" i="2" s="1"/>
  <c r="H85" i="2" s="1"/>
  <c r="F85" i="2"/>
  <c r="D86" i="2" l="1"/>
  <c r="I85" i="2"/>
  <c r="E86" i="2" l="1"/>
  <c r="G86" i="2" s="1"/>
  <c r="H86" i="2" s="1"/>
  <c r="F86" i="2"/>
  <c r="D87" i="2" l="1"/>
  <c r="I86" i="2"/>
  <c r="F87" i="2" l="1"/>
  <c r="E87" i="2"/>
  <c r="G87" i="2" s="1"/>
  <c r="H87" i="2" s="1"/>
  <c r="D88" i="2" l="1"/>
  <c r="I87" i="2"/>
  <c r="F88" i="2" l="1"/>
  <c r="E88" i="2"/>
  <c r="G88" i="2" s="1"/>
  <c r="H88" i="2" s="1"/>
  <c r="I88" i="2" l="1"/>
  <c r="D89" i="2"/>
  <c r="E89" i="2" l="1"/>
  <c r="G89" i="2" s="1"/>
  <c r="H89" i="2" s="1"/>
  <c r="F89" i="2"/>
  <c r="D90" i="2" l="1"/>
  <c r="I89" i="2"/>
  <c r="E90" i="2" l="1"/>
  <c r="G90" i="2" s="1"/>
  <c r="H90" i="2" s="1"/>
  <c r="F90" i="2"/>
  <c r="D91" i="2" l="1"/>
  <c r="I90" i="2"/>
  <c r="F91" i="2" l="1"/>
  <c r="E91" i="2"/>
  <c r="G91" i="2" s="1"/>
  <c r="H91" i="2" s="1"/>
  <c r="D92" i="2" l="1"/>
  <c r="I91" i="2"/>
  <c r="E92" i="2" l="1"/>
  <c r="G92" i="2" s="1"/>
  <c r="H92" i="2" s="1"/>
  <c r="F92" i="2"/>
  <c r="D93" i="2" l="1"/>
  <c r="I92" i="2"/>
  <c r="E93" i="2" l="1"/>
  <c r="G93" i="2" s="1"/>
  <c r="H93" i="2" s="1"/>
  <c r="F93" i="2"/>
  <c r="D94" i="2" l="1"/>
  <c r="I93" i="2"/>
  <c r="E94" i="2" l="1"/>
  <c r="F94" i="2"/>
  <c r="G94" i="2" l="1"/>
  <c r="H94" i="2" s="1"/>
  <c r="D95" i="2"/>
  <c r="I94" i="2"/>
  <c r="F95" i="2" l="1"/>
  <c r="E95" i="2"/>
  <c r="G95" i="2" s="1"/>
  <c r="H95" i="2" s="1"/>
  <c r="D96" i="2" l="1"/>
  <c r="I95" i="2"/>
  <c r="F96" i="2" l="1"/>
  <c r="E96" i="2"/>
  <c r="G96" i="2" s="1"/>
  <c r="H96" i="2" s="1"/>
  <c r="D97" i="2" l="1"/>
  <c r="I96" i="2"/>
  <c r="E97" i="2" l="1"/>
  <c r="F97" i="2"/>
  <c r="G97" i="2" l="1"/>
  <c r="H97" i="2" s="1"/>
  <c r="D98" i="2" l="1"/>
  <c r="I97" i="2"/>
  <c r="E98" i="2" l="1"/>
  <c r="G98" i="2" s="1"/>
  <c r="H98" i="2" s="1"/>
  <c r="F98" i="2"/>
  <c r="D99" i="2" l="1"/>
  <c r="I98" i="2"/>
  <c r="F99" i="2" l="1"/>
  <c r="E99" i="2"/>
  <c r="G99" i="2" s="1"/>
  <c r="H99" i="2" s="1"/>
  <c r="D100" i="2" l="1"/>
  <c r="I99" i="2"/>
  <c r="E100" i="2" l="1"/>
  <c r="G100" i="2" s="1"/>
  <c r="H100" i="2" s="1"/>
  <c r="F100" i="2"/>
  <c r="D101" i="2" l="1"/>
  <c r="I100" i="2"/>
  <c r="E101" i="2" l="1"/>
  <c r="G101" i="2" s="1"/>
  <c r="H101" i="2" s="1"/>
  <c r="F101" i="2"/>
  <c r="D102" i="2" l="1"/>
  <c r="I101" i="2"/>
  <c r="E102" i="2" l="1"/>
  <c r="G102" i="2" s="1"/>
  <c r="H102" i="2" s="1"/>
  <c r="F102" i="2"/>
  <c r="D103" i="2" l="1"/>
  <c r="I102" i="2"/>
  <c r="F103" i="2" l="1"/>
  <c r="E103" i="2"/>
  <c r="G103" i="2" s="1"/>
  <c r="H103" i="2" s="1"/>
  <c r="D104" i="2" l="1"/>
  <c r="I103" i="2"/>
  <c r="F104" i="2" l="1"/>
  <c r="E104" i="2"/>
  <c r="G104" i="2" s="1"/>
  <c r="H104" i="2" s="1"/>
  <c r="D105" i="2" l="1"/>
  <c r="I104" i="2"/>
  <c r="E105" i="2" l="1"/>
  <c r="G105" i="2" s="1"/>
  <c r="H105" i="2" s="1"/>
  <c r="F105" i="2"/>
  <c r="D106" i="2" l="1"/>
  <c r="I105" i="2"/>
  <c r="E106" i="2" l="1"/>
  <c r="G106" i="2" s="1"/>
  <c r="H106" i="2" s="1"/>
  <c r="F106" i="2"/>
  <c r="D107" i="2" l="1"/>
  <c r="I106" i="2"/>
  <c r="F107" i="2" l="1"/>
  <c r="E107" i="2"/>
  <c r="G107" i="2" s="1"/>
  <c r="H107" i="2" s="1"/>
  <c r="D108" i="2" l="1"/>
  <c r="I107" i="2"/>
  <c r="E108" i="2" l="1"/>
  <c r="F108" i="2"/>
  <c r="G108" i="2" l="1"/>
  <c r="H108" i="2" s="1"/>
  <c r="D109" i="2" s="1"/>
  <c r="I108" i="2" l="1"/>
  <c r="E109" i="2"/>
  <c r="G109" i="2" s="1"/>
  <c r="H109" i="2" s="1"/>
  <c r="F109" i="2"/>
  <c r="D110" i="2" l="1"/>
  <c r="I109" i="2"/>
  <c r="E110" i="2" l="1"/>
  <c r="F110" i="2"/>
  <c r="G110" i="2" l="1"/>
  <c r="H110" i="2" s="1"/>
  <c r="D111" i="2" s="1"/>
  <c r="I110" i="2" l="1"/>
  <c r="F111" i="2"/>
  <c r="E111" i="2"/>
  <c r="G111" i="2" s="1"/>
  <c r="H111" i="2" s="1"/>
  <c r="D112" i="2" l="1"/>
  <c r="I111" i="2"/>
  <c r="F112" i="2" l="1"/>
  <c r="E112" i="2"/>
  <c r="G112" i="2" s="1"/>
  <c r="H112" i="2" s="1"/>
  <c r="D113" i="2" l="1"/>
  <c r="I112" i="2"/>
  <c r="E113" i="2" l="1"/>
  <c r="G113" i="2" s="1"/>
  <c r="H113" i="2" s="1"/>
  <c r="F113" i="2"/>
  <c r="D114" i="2" l="1"/>
  <c r="I113" i="2"/>
  <c r="E114" i="2" l="1"/>
  <c r="G114" i="2" s="1"/>
  <c r="H114" i="2" s="1"/>
  <c r="F114" i="2"/>
  <c r="D115" i="2" l="1"/>
  <c r="I114" i="2"/>
  <c r="F115" i="2" l="1"/>
  <c r="E115" i="2"/>
  <c r="G115" i="2" s="1"/>
  <c r="H115" i="2" s="1"/>
  <c r="D116" i="2" l="1"/>
  <c r="I115" i="2"/>
  <c r="E116" i="2" l="1"/>
  <c r="G116" i="2" s="1"/>
  <c r="H116" i="2" s="1"/>
  <c r="F116" i="2"/>
  <c r="D117" i="2" l="1"/>
  <c r="I116" i="2"/>
  <c r="E117" i="2" l="1"/>
  <c r="F117" i="2"/>
  <c r="G117" i="2" l="1"/>
  <c r="H117" i="2" s="1"/>
  <c r="D118" i="2" l="1"/>
  <c r="I117" i="2"/>
  <c r="E118" i="2" l="1"/>
  <c r="G118" i="2" s="1"/>
  <c r="H118" i="2" s="1"/>
  <c r="F118" i="2"/>
  <c r="D119" i="2" l="1"/>
  <c r="I118" i="2"/>
  <c r="F119" i="2" l="1"/>
  <c r="E119" i="2"/>
  <c r="G119" i="2" s="1"/>
  <c r="H119" i="2" s="1"/>
  <c r="D120" i="2" l="1"/>
  <c r="I119" i="2"/>
  <c r="F120" i="2" l="1"/>
  <c r="E120" i="2"/>
  <c r="G120" i="2" s="1"/>
  <c r="H120" i="2" s="1"/>
  <c r="D121" i="2" l="1"/>
  <c r="I120" i="2"/>
  <c r="E121" i="2" l="1"/>
  <c r="F121" i="2"/>
  <c r="G121" i="2" l="1"/>
  <c r="H121" i="2" s="1"/>
  <c r="D122" i="2"/>
  <c r="I121" i="2"/>
  <c r="E122" i="2" l="1"/>
  <c r="F122" i="2"/>
  <c r="G122" i="2" l="1"/>
  <c r="H122" i="2" s="1"/>
  <c r="D123" i="2"/>
  <c r="I122" i="2"/>
  <c r="F123" i="2" l="1"/>
  <c r="E123" i="2"/>
  <c r="G123" i="2" s="1"/>
  <c r="H123" i="2" s="1"/>
  <c r="D124" i="2" l="1"/>
  <c r="I123" i="2"/>
  <c r="E124" i="2" l="1"/>
  <c r="G124" i="2" s="1"/>
  <c r="H124" i="2" s="1"/>
  <c r="F124" i="2"/>
  <c r="D125" i="2" l="1"/>
  <c r="I124" i="2"/>
  <c r="E125" i="2" l="1"/>
  <c r="G125" i="2" s="1"/>
  <c r="H125" i="2" s="1"/>
  <c r="F125" i="2"/>
  <c r="D126" i="2" l="1"/>
  <c r="I125" i="2"/>
  <c r="E126" i="2" l="1"/>
  <c r="F126" i="2"/>
  <c r="G126" i="2" l="1"/>
  <c r="H126" i="2" s="1"/>
  <c r="D127" i="2" l="1"/>
  <c r="I126" i="2"/>
  <c r="F127" i="2" l="1"/>
  <c r="E127" i="2"/>
  <c r="G127" i="2" s="1"/>
  <c r="H127" i="2" s="1"/>
  <c r="D128" i="2" l="1"/>
  <c r="I127" i="2"/>
  <c r="F128" i="2" l="1"/>
  <c r="E128" i="2"/>
  <c r="G128" i="2" s="1"/>
  <c r="H128" i="2" s="1"/>
  <c r="D129" i="2" l="1"/>
  <c r="I128" i="2"/>
  <c r="E129" i="2" l="1"/>
  <c r="G129" i="2" s="1"/>
  <c r="H129" i="2" s="1"/>
  <c r="F129" i="2"/>
  <c r="D130" i="2" l="1"/>
  <c r="I129" i="2"/>
  <c r="E130" i="2" l="1"/>
  <c r="G130" i="2" s="1"/>
  <c r="H130" i="2" s="1"/>
  <c r="F130" i="2"/>
  <c r="D131" i="2" l="1"/>
  <c r="I130" i="2"/>
  <c r="F131" i="2" l="1"/>
  <c r="E131" i="2"/>
  <c r="G131" i="2" s="1"/>
  <c r="H131" i="2" s="1"/>
  <c r="D132" i="2" l="1"/>
  <c r="I131" i="2"/>
  <c r="E132" i="2" l="1"/>
  <c r="G132" i="2" s="1"/>
  <c r="H132" i="2" s="1"/>
  <c r="F132" i="2"/>
  <c r="D133" i="2" l="1"/>
  <c r="I132" i="2"/>
  <c r="E133" i="2" l="1"/>
  <c r="F133" i="2"/>
  <c r="G133" i="2" l="1"/>
  <c r="H133" i="2" s="1"/>
  <c r="D134" i="2"/>
  <c r="I133" i="2"/>
  <c r="E134" i="2" l="1"/>
  <c r="G134" i="2" s="1"/>
  <c r="H134" i="2" s="1"/>
  <c r="F134" i="2"/>
  <c r="D135" i="2" l="1"/>
  <c r="I134" i="2"/>
  <c r="F135" i="2" l="1"/>
  <c r="E135" i="2"/>
  <c r="G135" i="2" s="1"/>
  <c r="H135" i="2" s="1"/>
  <c r="D136" i="2" l="1"/>
  <c r="I135" i="2"/>
  <c r="F136" i="2" l="1"/>
  <c r="E136" i="2"/>
  <c r="G136" i="2" s="1"/>
  <c r="H136" i="2" s="1"/>
  <c r="D137" i="2" l="1"/>
  <c r="I136" i="2"/>
  <c r="E137" i="2" l="1"/>
  <c r="G137" i="2" s="1"/>
  <c r="H137" i="2" s="1"/>
  <c r="F137" i="2"/>
  <c r="D138" i="2" l="1"/>
  <c r="I137" i="2"/>
  <c r="E138" i="2" l="1"/>
  <c r="F138" i="2"/>
  <c r="G138" i="2" l="1"/>
  <c r="H138" i="2" s="1"/>
  <c r="D139" i="2" l="1"/>
  <c r="I138" i="2"/>
  <c r="F139" i="2" l="1"/>
  <c r="E139" i="2"/>
  <c r="G139" i="2" s="1"/>
  <c r="H139" i="2" s="1"/>
  <c r="D140" i="2" l="1"/>
  <c r="I139" i="2"/>
  <c r="E140" i="2" l="1"/>
  <c r="G140" i="2" s="1"/>
  <c r="H140" i="2" s="1"/>
  <c r="F140" i="2"/>
  <c r="D141" i="2" l="1"/>
  <c r="I140" i="2"/>
  <c r="E141" i="2" l="1"/>
  <c r="F141" i="2"/>
  <c r="G141" i="2" l="1"/>
  <c r="H141" i="2" s="1"/>
  <c r="D142" i="2" s="1"/>
  <c r="I141" i="2"/>
  <c r="E142" i="2" l="1"/>
  <c r="F142" i="2"/>
  <c r="G142" i="2" l="1"/>
  <c r="H142" i="2" s="1"/>
  <c r="D143" i="2" s="1"/>
  <c r="I142" i="2"/>
  <c r="F143" i="2" l="1"/>
  <c r="E143" i="2"/>
  <c r="G143" i="2" s="1"/>
  <c r="H143" i="2" s="1"/>
  <c r="D144" i="2" l="1"/>
  <c r="I143" i="2"/>
  <c r="E144" i="2" l="1"/>
  <c r="G144" i="2" s="1"/>
  <c r="H144" i="2" s="1"/>
  <c r="F144" i="2"/>
  <c r="D145" i="2" l="1"/>
  <c r="I144" i="2"/>
  <c r="F145" i="2" l="1"/>
  <c r="E145" i="2"/>
  <c r="G145" i="2" s="1"/>
  <c r="H145" i="2" s="1"/>
  <c r="D146" i="2" l="1"/>
  <c r="I145" i="2"/>
  <c r="F146" i="2" l="1"/>
  <c r="E146" i="2"/>
  <c r="G146" i="2" s="1"/>
  <c r="H146" i="2" s="1"/>
  <c r="D147" i="2" l="1"/>
  <c r="I146" i="2"/>
  <c r="F147" i="2" l="1"/>
  <c r="E147" i="2"/>
  <c r="G147" i="2" s="1"/>
  <c r="H147" i="2" s="1"/>
  <c r="D148" i="2" l="1"/>
  <c r="I147" i="2"/>
  <c r="E148" i="2" l="1"/>
  <c r="G148" i="2" s="1"/>
  <c r="H148" i="2" s="1"/>
  <c r="F148" i="2"/>
  <c r="D149" i="2" l="1"/>
  <c r="I148" i="2"/>
  <c r="F149" i="2" l="1"/>
  <c r="E149" i="2"/>
  <c r="G149" i="2" s="1"/>
  <c r="H149" i="2" s="1"/>
  <c r="D150" i="2" l="1"/>
  <c r="I149" i="2"/>
  <c r="E150" i="2" l="1"/>
  <c r="F150" i="2"/>
  <c r="G150" i="2" l="1"/>
  <c r="H150" i="2" s="1"/>
  <c r="D151" i="2" s="1"/>
  <c r="I150" i="2"/>
  <c r="E151" i="2" l="1"/>
  <c r="G151" i="2" s="1"/>
  <c r="H151" i="2" s="1"/>
  <c r="F151" i="2"/>
  <c r="D152" i="2" l="1"/>
  <c r="I151" i="2"/>
  <c r="E152" i="2" l="1"/>
  <c r="G152" i="2" s="1"/>
  <c r="H152" i="2" s="1"/>
  <c r="F152" i="2"/>
  <c r="D153" i="2" l="1"/>
  <c r="I152" i="2"/>
  <c r="F153" i="2" l="1"/>
  <c r="E153" i="2"/>
  <c r="G153" i="2" s="1"/>
  <c r="H153" i="2" s="1"/>
  <c r="D154" i="2" l="1"/>
  <c r="I153" i="2"/>
  <c r="E154" i="2" l="1"/>
  <c r="G154" i="2" s="1"/>
  <c r="H154" i="2" s="1"/>
  <c r="F154" i="2"/>
  <c r="D155" i="2" l="1"/>
  <c r="I154" i="2"/>
  <c r="E155" i="2" l="1"/>
  <c r="F155" i="2"/>
  <c r="G155" i="2" l="1"/>
  <c r="H155" i="2" s="1"/>
  <c r="I155" i="2" s="1"/>
  <c r="D156" i="2"/>
  <c r="E156" i="2" l="1"/>
  <c r="G156" i="2" s="1"/>
  <c r="H156" i="2" s="1"/>
  <c r="F156" i="2"/>
  <c r="D157" i="2" l="1"/>
  <c r="I156" i="2"/>
  <c r="F157" i="2" l="1"/>
  <c r="E157" i="2"/>
  <c r="G157" i="2" s="1"/>
  <c r="H157" i="2" s="1"/>
  <c r="D158" i="2" l="1"/>
  <c r="I157" i="2"/>
  <c r="E158" i="2" l="1"/>
  <c r="F158" i="2"/>
  <c r="G158" i="2" l="1"/>
  <c r="H158" i="2" s="1"/>
  <c r="D159" i="2" s="1"/>
  <c r="I158" i="2" l="1"/>
  <c r="E159" i="2"/>
  <c r="G159" i="2" s="1"/>
  <c r="H159" i="2" s="1"/>
  <c r="F159" i="2"/>
  <c r="D160" i="2" l="1"/>
  <c r="I159" i="2"/>
  <c r="E160" i="2" l="1"/>
  <c r="G160" i="2" s="1"/>
  <c r="H160" i="2" s="1"/>
  <c r="F160" i="2"/>
  <c r="D161" i="2" l="1"/>
  <c r="I160" i="2"/>
  <c r="F161" i="2" l="1"/>
  <c r="E161" i="2"/>
  <c r="G161" i="2" s="1"/>
  <c r="H161" i="2" s="1"/>
  <c r="D162" i="2" l="1"/>
  <c r="I161" i="2"/>
  <c r="F162" i="2" l="1"/>
  <c r="E162" i="2"/>
  <c r="G162" i="2" s="1"/>
  <c r="H162" i="2" s="1"/>
  <c r="D163" i="2" l="1"/>
  <c r="I162" i="2"/>
  <c r="E163" i="2" l="1"/>
  <c r="G163" i="2" s="1"/>
  <c r="H163" i="2" s="1"/>
  <c r="F163" i="2"/>
  <c r="I163" i="2" l="1"/>
  <c r="D164" i="2"/>
  <c r="E164" i="2" l="1"/>
  <c r="F164" i="2"/>
  <c r="G164" i="2" l="1"/>
  <c r="H164" i="2" s="1"/>
  <c r="D165" i="2"/>
  <c r="I164" i="2"/>
  <c r="E165" i="2" l="1"/>
  <c r="F165" i="2"/>
  <c r="G165" i="2" l="1"/>
  <c r="H165" i="2" s="1"/>
  <c r="D166" i="2"/>
  <c r="I165" i="2"/>
  <c r="F166" i="2" l="1"/>
  <c r="E166" i="2"/>
  <c r="G166" i="2" s="1"/>
  <c r="H166" i="2" s="1"/>
  <c r="D167" i="2" l="1"/>
  <c r="I166" i="2"/>
  <c r="E167" i="2" l="1"/>
  <c r="F167" i="2"/>
  <c r="G167" i="2" l="1"/>
  <c r="H167" i="2" s="1"/>
  <c r="I167" i="2" s="1"/>
  <c r="D168" i="2" l="1"/>
  <c r="E168" i="2"/>
  <c r="G168" i="2" s="1"/>
  <c r="H168" i="2" s="1"/>
  <c r="F168" i="2"/>
  <c r="D169" i="2" l="1"/>
  <c r="I168" i="2"/>
  <c r="E169" i="2" l="1"/>
  <c r="F169" i="2"/>
  <c r="G169" i="2" l="1"/>
  <c r="H169" i="2" s="1"/>
  <c r="D170" i="2"/>
  <c r="I169" i="2"/>
  <c r="F170" i="2" l="1"/>
  <c r="E170" i="2"/>
  <c r="G170" i="2" s="1"/>
  <c r="H170" i="2" s="1"/>
  <c r="D171" i="2" l="1"/>
  <c r="I170" i="2"/>
  <c r="E171" i="2" l="1"/>
  <c r="G171" i="2" s="1"/>
  <c r="H171" i="2" s="1"/>
  <c r="F171" i="2"/>
  <c r="I171" i="2" l="1"/>
  <c r="D172" i="2"/>
  <c r="E172" i="2" l="1"/>
  <c r="G172" i="2" s="1"/>
  <c r="H172" i="2" s="1"/>
  <c r="F172" i="2"/>
  <c r="D173" i="2" l="1"/>
  <c r="I172" i="2"/>
  <c r="E173" i="2" l="1"/>
  <c r="G173" i="2" s="1"/>
  <c r="H173" i="2" s="1"/>
  <c r="F173" i="2"/>
  <c r="D174" i="2" l="1"/>
  <c r="I173" i="2"/>
  <c r="F174" i="2" l="1"/>
  <c r="E174" i="2"/>
  <c r="G174" i="2" s="1"/>
  <c r="H174" i="2" s="1"/>
  <c r="D175" i="2" l="1"/>
  <c r="I174" i="2"/>
  <c r="E175" i="2" l="1"/>
  <c r="F175" i="2"/>
  <c r="G175" i="2" l="1"/>
  <c r="H175" i="2" s="1"/>
  <c r="D176" i="2"/>
  <c r="I175" i="2"/>
  <c r="E176" i="2" l="1"/>
  <c r="G176" i="2" s="1"/>
  <c r="H176" i="2" s="1"/>
  <c r="F176" i="2"/>
  <c r="D177" i="2" l="1"/>
  <c r="I176" i="2"/>
  <c r="E177" i="2" l="1"/>
  <c r="G177" i="2" s="1"/>
  <c r="H177" i="2" s="1"/>
  <c r="F177" i="2"/>
  <c r="D178" i="2" l="1"/>
  <c r="I177" i="2"/>
  <c r="F178" i="2" l="1"/>
  <c r="E178" i="2"/>
  <c r="G178" i="2" s="1"/>
  <c r="H178" i="2" s="1"/>
  <c r="D179" i="2" l="1"/>
  <c r="I178" i="2"/>
  <c r="E179" i="2" l="1"/>
  <c r="G179" i="2" s="1"/>
  <c r="H179" i="2" s="1"/>
  <c r="F179" i="2"/>
  <c r="I179" i="2" l="1"/>
  <c r="D180" i="2"/>
  <c r="E180" i="2" l="1"/>
  <c r="G180" i="2" s="1"/>
  <c r="H180" i="2" s="1"/>
  <c r="F180" i="2"/>
  <c r="D181" i="2" l="1"/>
  <c r="I180" i="2"/>
  <c r="E181" i="2" l="1"/>
  <c r="G181" i="2" s="1"/>
  <c r="H181" i="2" s="1"/>
  <c r="F181" i="2"/>
  <c r="D182" i="2" l="1"/>
  <c r="I181" i="2"/>
  <c r="F182" i="2" l="1"/>
  <c r="E182" i="2"/>
  <c r="G182" i="2" s="1"/>
  <c r="H182" i="2" s="1"/>
  <c r="D183" i="2" l="1"/>
  <c r="I182" i="2"/>
  <c r="E183" i="2" l="1"/>
  <c r="G183" i="2" s="1"/>
  <c r="H183" i="2" s="1"/>
  <c r="F183" i="2"/>
  <c r="D184" i="2" l="1"/>
  <c r="I183" i="2"/>
  <c r="E184" i="2" l="1"/>
  <c r="G184" i="2" s="1"/>
  <c r="H184" i="2" s="1"/>
  <c r="F184" i="2"/>
  <c r="D185" i="2" l="1"/>
  <c r="I184" i="2"/>
  <c r="E185" i="2" l="1"/>
  <c r="G185" i="2" s="1"/>
  <c r="H185" i="2" s="1"/>
  <c r="F185" i="2"/>
  <c r="D186" i="2" l="1"/>
  <c r="I185" i="2"/>
  <c r="F186" i="2" l="1"/>
  <c r="E186" i="2"/>
  <c r="G186" i="2" s="1"/>
  <c r="H186" i="2" s="1"/>
  <c r="D187" i="2" l="1"/>
  <c r="I186" i="2"/>
  <c r="E187" i="2" l="1"/>
  <c r="G187" i="2" s="1"/>
  <c r="H187" i="2" s="1"/>
  <c r="F187" i="2"/>
  <c r="I187" i="2" l="1"/>
  <c r="D188" i="2"/>
  <c r="E188" i="2" l="1"/>
  <c r="G188" i="2" s="1"/>
  <c r="H188" i="2" s="1"/>
  <c r="F188" i="2"/>
  <c r="D189" i="2" l="1"/>
  <c r="I188" i="2"/>
  <c r="E189" i="2" l="1"/>
  <c r="F189" i="2"/>
  <c r="G189" i="2" l="1"/>
  <c r="H189" i="2" s="1"/>
  <c r="D190" i="2" s="1"/>
  <c r="I189" i="2" l="1"/>
  <c r="F190" i="2"/>
  <c r="E190" i="2"/>
  <c r="G190" i="2" s="1"/>
  <c r="H190" i="2" s="1"/>
  <c r="D191" i="2" l="1"/>
  <c r="I190" i="2"/>
  <c r="E191" i="2" l="1"/>
  <c r="G191" i="2" s="1"/>
  <c r="H191" i="2" s="1"/>
  <c r="F191" i="2"/>
  <c r="D192" i="2" l="1"/>
  <c r="I191" i="2"/>
  <c r="E192" i="2" l="1"/>
  <c r="G192" i="2" s="1"/>
  <c r="H192" i="2" s="1"/>
  <c r="F192" i="2"/>
  <c r="D193" i="2" l="1"/>
  <c r="I192" i="2"/>
  <c r="E193" i="2" l="1"/>
  <c r="G193" i="2" s="1"/>
  <c r="H193" i="2" s="1"/>
  <c r="F193" i="2"/>
  <c r="D194" i="2" l="1"/>
  <c r="I193" i="2"/>
  <c r="F194" i="2" l="1"/>
  <c r="E194" i="2"/>
  <c r="G194" i="2" s="1"/>
  <c r="H194" i="2" s="1"/>
  <c r="D195" i="2" l="1"/>
  <c r="I194" i="2"/>
  <c r="E195" i="2" l="1"/>
  <c r="G195" i="2" s="1"/>
  <c r="H195" i="2" s="1"/>
  <c r="F195" i="2"/>
  <c r="I195" i="2" l="1"/>
  <c r="D196" i="2"/>
  <c r="E196" i="2" l="1"/>
  <c r="G196" i="2" s="1"/>
  <c r="H196" i="2" s="1"/>
  <c r="F196" i="2"/>
  <c r="D197" i="2" l="1"/>
  <c r="I196" i="2"/>
  <c r="E197" i="2" l="1"/>
  <c r="G197" i="2" s="1"/>
  <c r="H197" i="2" s="1"/>
  <c r="F197" i="2"/>
  <c r="D198" i="2" l="1"/>
  <c r="I197" i="2"/>
  <c r="F198" i="2" l="1"/>
  <c r="E198" i="2"/>
  <c r="G198" i="2" s="1"/>
  <c r="H198" i="2" s="1"/>
  <c r="D199" i="2" l="1"/>
  <c r="I198" i="2"/>
  <c r="E199" i="2" l="1"/>
  <c r="F199" i="2"/>
  <c r="G199" i="2" l="1"/>
  <c r="H199" i="2" s="1"/>
  <c r="D200" i="2" s="1"/>
  <c r="I199" i="2" l="1"/>
  <c r="E200" i="2"/>
  <c r="F200" i="2"/>
  <c r="G200" i="2" l="1"/>
  <c r="H200" i="2" s="1"/>
  <c r="D201" i="2" l="1"/>
  <c r="I200" i="2"/>
  <c r="E201" i="2" l="1"/>
  <c r="G201" i="2" s="1"/>
  <c r="H201" i="2" s="1"/>
  <c r="F201" i="2"/>
  <c r="D202" i="2" l="1"/>
  <c r="I201" i="2"/>
  <c r="F202" i="2" l="1"/>
  <c r="E202" i="2"/>
  <c r="G202" i="2" s="1"/>
  <c r="H202" i="2" s="1"/>
  <c r="D203" i="2" l="1"/>
  <c r="I202" i="2"/>
  <c r="E203" i="2" l="1"/>
  <c r="F203" i="2"/>
  <c r="G203" i="2" l="1"/>
  <c r="H203" i="2" s="1"/>
  <c r="I203" i="2" s="1"/>
  <c r="D204" i="2"/>
  <c r="E204" i="2" l="1"/>
  <c r="F204" i="2"/>
  <c r="G204" i="2" l="1"/>
  <c r="H204" i="2" s="1"/>
  <c r="D205" i="2"/>
  <c r="I204" i="2"/>
  <c r="E205" i="2" l="1"/>
  <c r="G205" i="2" s="1"/>
  <c r="H205" i="2" s="1"/>
  <c r="F205" i="2"/>
  <c r="D206" i="2" l="1"/>
  <c r="I205" i="2"/>
  <c r="F206" i="2" l="1"/>
  <c r="E206" i="2"/>
  <c r="G206" i="2" s="1"/>
  <c r="H206" i="2" s="1"/>
  <c r="D207" i="2" l="1"/>
  <c r="I206" i="2"/>
  <c r="E207" i="2" l="1"/>
  <c r="F207" i="2"/>
  <c r="G207" i="2" l="1"/>
  <c r="H207" i="2" s="1"/>
  <c r="I207" i="2"/>
  <c r="D208" i="2"/>
  <c r="E208" i="2" l="1"/>
  <c r="F208" i="2"/>
  <c r="G208" i="2" l="1"/>
  <c r="H208" i="2" s="1"/>
  <c r="D209" i="2"/>
  <c r="I208" i="2"/>
  <c r="E209" i="2" l="1"/>
  <c r="F209" i="2"/>
  <c r="G209" i="2" l="1"/>
  <c r="H209" i="2" s="1"/>
  <c r="D210" i="2"/>
  <c r="I209" i="2"/>
  <c r="F210" i="2" l="1"/>
  <c r="E210" i="2"/>
  <c r="G210" i="2" s="1"/>
  <c r="H210" i="2" s="1"/>
  <c r="D211" i="2" l="1"/>
  <c r="I210" i="2"/>
  <c r="E211" i="2" l="1"/>
  <c r="G211" i="2" s="1"/>
  <c r="H211" i="2" s="1"/>
  <c r="F211" i="2"/>
  <c r="I211" i="2" l="1"/>
  <c r="D212" i="2"/>
  <c r="E212" i="2" l="1"/>
  <c r="F212" i="2"/>
  <c r="G212" i="2" l="1"/>
  <c r="H212" i="2" s="1"/>
  <c r="D213" i="2"/>
  <c r="I212" i="2"/>
  <c r="E213" i="2" l="1"/>
  <c r="F213" i="2"/>
  <c r="G213" i="2" l="1"/>
  <c r="H213" i="2" s="1"/>
  <c r="D214" i="2"/>
  <c r="I213" i="2"/>
  <c r="F214" i="2" l="1"/>
  <c r="E214" i="2"/>
  <c r="G214" i="2" s="1"/>
  <c r="H214" i="2" s="1"/>
  <c r="D215" i="2" l="1"/>
  <c r="I214" i="2"/>
  <c r="E215" i="2" l="1"/>
  <c r="F215" i="2"/>
  <c r="G215" i="2" l="1"/>
  <c r="H215" i="2" s="1"/>
  <c r="D216" i="2"/>
  <c r="I215" i="2"/>
  <c r="E216" i="2" l="1"/>
  <c r="G216" i="2" s="1"/>
  <c r="H216" i="2" s="1"/>
  <c r="F216" i="2"/>
  <c r="D217" i="2" l="1"/>
  <c r="I216" i="2"/>
  <c r="E217" i="2" l="1"/>
  <c r="F217" i="2"/>
  <c r="G217" i="2" l="1"/>
  <c r="H217" i="2" s="1"/>
  <c r="D218" i="2"/>
  <c r="I217" i="2"/>
  <c r="F218" i="2" l="1"/>
  <c r="E218" i="2"/>
  <c r="G218" i="2" s="1"/>
  <c r="H218" i="2" s="1"/>
  <c r="D219" i="2" l="1"/>
  <c r="I218" i="2"/>
  <c r="E219" i="2" l="1"/>
  <c r="F219" i="2"/>
  <c r="G219" i="2" l="1"/>
  <c r="H219" i="2" s="1"/>
  <c r="I219" i="2" s="1"/>
  <c r="D220" i="2" l="1"/>
  <c r="E220" i="2"/>
  <c r="G220" i="2" s="1"/>
  <c r="H220" i="2" s="1"/>
  <c r="F220" i="2"/>
  <c r="D221" i="2" l="1"/>
  <c r="I220" i="2"/>
  <c r="E221" i="2" l="1"/>
  <c r="G221" i="2" s="1"/>
  <c r="H221" i="2" s="1"/>
  <c r="F221" i="2"/>
  <c r="D222" i="2" l="1"/>
  <c r="I221" i="2"/>
  <c r="F222" i="2" l="1"/>
  <c r="E222" i="2"/>
  <c r="G222" i="2" s="1"/>
  <c r="H222" i="2" s="1"/>
  <c r="D223" i="2" l="1"/>
  <c r="I222" i="2"/>
  <c r="E223" i="2" l="1"/>
  <c r="G223" i="2" s="1"/>
  <c r="H223" i="2" s="1"/>
  <c r="F223" i="2"/>
  <c r="I223" i="2" l="1"/>
  <c r="D224" i="2"/>
  <c r="E224" i="2" l="1"/>
  <c r="F224" i="2"/>
  <c r="G224" i="2" l="1"/>
  <c r="H224" i="2" s="1"/>
  <c r="D225" i="2" s="1"/>
  <c r="I224" i="2"/>
  <c r="E225" i="2" l="1"/>
  <c r="G225" i="2" s="1"/>
  <c r="H225" i="2" s="1"/>
  <c r="F225" i="2"/>
  <c r="D226" i="2" l="1"/>
  <c r="I225" i="2"/>
  <c r="F226" i="2" l="1"/>
  <c r="E226" i="2"/>
  <c r="G226" i="2" s="1"/>
  <c r="H226" i="2" s="1"/>
  <c r="D227" i="2" l="1"/>
  <c r="I226" i="2"/>
  <c r="E227" i="2" l="1"/>
  <c r="G227" i="2" s="1"/>
  <c r="H227" i="2" s="1"/>
  <c r="F227" i="2"/>
  <c r="I227" i="2" l="1"/>
  <c r="D228" i="2"/>
  <c r="E228" i="2" l="1"/>
  <c r="G228" i="2" s="1"/>
  <c r="H228" i="2" s="1"/>
  <c r="F228" i="2"/>
  <c r="D229" i="2" l="1"/>
  <c r="I228" i="2"/>
  <c r="E229" i="2" l="1"/>
  <c r="G229" i="2" s="1"/>
  <c r="H229" i="2" s="1"/>
  <c r="F229" i="2"/>
  <c r="D230" i="2" l="1"/>
  <c r="I229" i="2"/>
  <c r="F230" i="2" l="1"/>
  <c r="E230" i="2"/>
  <c r="G230" i="2" s="1"/>
  <c r="H230" i="2" s="1"/>
  <c r="D231" i="2" l="1"/>
  <c r="I230" i="2"/>
  <c r="E231" i="2" l="1"/>
  <c r="G231" i="2" s="1"/>
  <c r="H231" i="2" s="1"/>
  <c r="F231" i="2"/>
  <c r="D232" i="2" l="1"/>
  <c r="I231" i="2"/>
  <c r="E232" i="2" l="1"/>
  <c r="F232" i="2"/>
  <c r="G232" i="2" l="1"/>
  <c r="H232" i="2" s="1"/>
  <c r="D233" i="2"/>
  <c r="I232" i="2"/>
  <c r="E233" i="2" l="1"/>
  <c r="F233" i="2"/>
  <c r="G233" i="2" l="1"/>
  <c r="H233" i="2" s="1"/>
  <c r="D234" i="2" s="1"/>
  <c r="I233" i="2"/>
  <c r="F234" i="2" l="1"/>
  <c r="E234" i="2"/>
  <c r="G234" i="2" l="1"/>
  <c r="H234" i="2" s="1"/>
  <c r="D235" i="2" s="1"/>
  <c r="I234" i="2" l="1"/>
  <c r="E235" i="2"/>
  <c r="F235" i="2"/>
  <c r="G235" i="2" l="1"/>
  <c r="H235" i="2" s="1"/>
  <c r="I235" i="2" s="1"/>
  <c r="D236" i="2" l="1"/>
  <c r="E236" i="2" s="1"/>
  <c r="F236" i="2" l="1"/>
  <c r="G236" i="2"/>
  <c r="H236" i="2" s="1"/>
  <c r="D237" i="2"/>
  <c r="I236" i="2"/>
  <c r="E237" i="2" l="1"/>
  <c r="G237" i="2" s="1"/>
  <c r="H237" i="2" s="1"/>
  <c r="F237" i="2"/>
  <c r="D238" i="2" l="1"/>
  <c r="I237" i="2"/>
  <c r="F238" i="2" l="1"/>
  <c r="E238" i="2"/>
  <c r="G238" i="2" s="1"/>
  <c r="H238" i="2" s="1"/>
  <c r="D239" i="2" l="1"/>
  <c r="I238" i="2"/>
  <c r="E239" i="2" l="1"/>
  <c r="G239" i="2" s="1"/>
  <c r="H239" i="2" s="1"/>
  <c r="F239" i="2"/>
  <c r="I239" i="2" l="1"/>
  <c r="D240" i="2"/>
  <c r="E240" i="2" l="1"/>
  <c r="G240" i="2" s="1"/>
  <c r="H240" i="2" s="1"/>
  <c r="F240" i="2"/>
  <c r="D241" i="2" l="1"/>
  <c r="I240" i="2"/>
  <c r="E241" i="2" l="1"/>
  <c r="F241" i="2"/>
  <c r="G241" i="2" l="1"/>
  <c r="H241" i="2" s="1"/>
  <c r="D242" i="2"/>
  <c r="I241" i="2"/>
  <c r="F242" i="2" l="1"/>
  <c r="E242" i="2"/>
  <c r="G242" i="2" s="1"/>
  <c r="H242" i="2" s="1"/>
  <c r="D243" i="2" l="1"/>
  <c r="I242" i="2"/>
  <c r="E243" i="2" l="1"/>
  <c r="F243" i="2"/>
  <c r="G243" i="2" l="1"/>
  <c r="H243" i="2" s="1"/>
  <c r="I243" i="2"/>
  <c r="D244" i="2"/>
  <c r="E244" i="2" l="1"/>
  <c r="F244" i="2"/>
  <c r="G244" i="2" l="1"/>
  <c r="H244" i="2" s="1"/>
  <c r="D245" i="2"/>
  <c r="I244" i="2"/>
  <c r="E245" i="2" l="1"/>
  <c r="F245" i="2"/>
  <c r="G245" i="2" l="1"/>
  <c r="H245" i="2" s="1"/>
  <c r="D246" i="2" s="1"/>
  <c r="I245" i="2" l="1"/>
  <c r="F246" i="2"/>
  <c r="E246" i="2"/>
  <c r="G246" i="2" s="1"/>
  <c r="H246" i="2" s="1"/>
  <c r="D247" i="2" l="1"/>
  <c r="I246" i="2"/>
  <c r="E247" i="2" l="1"/>
  <c r="F247" i="2"/>
  <c r="G247" i="2" l="1"/>
  <c r="H247" i="2" s="1"/>
  <c r="D248" i="2"/>
  <c r="I247" i="2"/>
  <c r="E248" i="2" l="1"/>
  <c r="F248" i="2"/>
  <c r="G248" i="2" l="1"/>
  <c r="H248" i="2" s="1"/>
  <c r="D249" i="2"/>
  <c r="I248" i="2"/>
  <c r="E249" i="2" l="1"/>
  <c r="G249" i="2" s="1"/>
  <c r="H249" i="2" s="1"/>
  <c r="F249" i="2"/>
  <c r="D250" i="2" l="1"/>
  <c r="I249" i="2"/>
  <c r="F250" i="2" l="1"/>
  <c r="E250" i="2"/>
  <c r="G250" i="2" s="1"/>
  <c r="H250" i="2" s="1"/>
  <c r="D251" i="2" l="1"/>
  <c r="I250" i="2"/>
  <c r="E251" i="2" l="1"/>
  <c r="F251" i="2"/>
  <c r="G251" i="2" l="1"/>
  <c r="H251" i="2" s="1"/>
  <c r="D252" i="2" s="1"/>
  <c r="I251" i="2"/>
  <c r="F252" i="2" l="1"/>
  <c r="G252" i="2" s="1"/>
  <c r="H252" i="2" s="1"/>
  <c r="I252" i="2" l="1"/>
  <c r="D253" i="2"/>
  <c r="F253" i="2" l="1"/>
  <c r="E253" i="2"/>
  <c r="G253" i="2" s="1"/>
  <c r="H253" i="2" s="1"/>
  <c r="D254" i="2" l="1"/>
  <c r="I253" i="2"/>
  <c r="E254" i="2" l="1"/>
  <c r="G254" i="2" s="1"/>
  <c r="H254" i="2" s="1"/>
  <c r="F254" i="2"/>
  <c r="I254" i="2" l="1"/>
  <c r="D255" i="2"/>
  <c r="F255" i="2" l="1"/>
  <c r="E255" i="2"/>
  <c r="G255" i="2" s="1"/>
  <c r="H255" i="2" s="1"/>
  <c r="D256" i="2" l="1"/>
  <c r="I255" i="2"/>
  <c r="E256" i="2" l="1"/>
  <c r="G256" i="2" s="1"/>
  <c r="H256" i="2" s="1"/>
  <c r="F256" i="2"/>
  <c r="I256" i="2" l="1"/>
  <c r="D257" i="2"/>
  <c r="F257" i="2" l="1"/>
  <c r="E257" i="2"/>
  <c r="G257" i="2" s="1"/>
  <c r="H257" i="2" s="1"/>
  <c r="D258" i="2" l="1"/>
  <c r="I257" i="2"/>
  <c r="E258" i="2" l="1"/>
  <c r="G258" i="2" s="1"/>
  <c r="H258" i="2" s="1"/>
  <c r="F258" i="2"/>
  <c r="D259" i="2" l="1"/>
  <c r="I258" i="2"/>
  <c r="F259" i="2" l="1"/>
  <c r="E259" i="2"/>
  <c r="G259" i="2" s="1"/>
  <c r="H259" i="2" s="1"/>
  <c r="D260" i="2" l="1"/>
  <c r="I259" i="2"/>
  <c r="E260" i="2" l="1"/>
  <c r="F260" i="2"/>
  <c r="G260" i="2" l="1"/>
  <c r="H260" i="2" s="1"/>
  <c r="I260" i="2" l="1"/>
  <c r="D261" i="2"/>
  <c r="F261" i="2" l="1"/>
  <c r="E261" i="2"/>
  <c r="G261" i="2" s="1"/>
  <c r="H261" i="2" s="1"/>
  <c r="D262" i="2" l="1"/>
  <c r="I261" i="2"/>
  <c r="E262" i="2" l="1"/>
  <c r="G262" i="2" s="1"/>
  <c r="H262" i="2" s="1"/>
  <c r="F262" i="2"/>
  <c r="D263" i="2" l="1"/>
  <c r="I262" i="2"/>
  <c r="F263" i="2" l="1"/>
  <c r="E263" i="2"/>
  <c r="G263" i="2" s="1"/>
  <c r="H263" i="2" s="1"/>
  <c r="D264" i="2" l="1"/>
  <c r="I263" i="2"/>
  <c r="E264" i="2" l="1"/>
  <c r="F264" i="2"/>
  <c r="G264" i="2" l="1"/>
  <c r="H264" i="2" s="1"/>
  <c r="I264" i="2" l="1"/>
  <c r="D265" i="2"/>
  <c r="F265" i="2" l="1"/>
  <c r="E265" i="2"/>
  <c r="G265" i="2" s="1"/>
  <c r="H265" i="2" s="1"/>
  <c r="D266" i="2" l="1"/>
  <c r="I265" i="2"/>
  <c r="E266" i="2" l="1"/>
  <c r="F266" i="2"/>
  <c r="G266" i="2" l="1"/>
  <c r="H266" i="2" s="1"/>
  <c r="D267" i="2" s="1"/>
  <c r="I266" i="2" l="1"/>
  <c r="F267" i="2"/>
  <c r="E267" i="2"/>
  <c r="G267" i="2" s="1"/>
  <c r="H267" i="2" s="1"/>
  <c r="D268" i="2" l="1"/>
  <c r="I267" i="2"/>
  <c r="E268" i="2" l="1"/>
  <c r="G268" i="2" s="1"/>
  <c r="H268" i="2" s="1"/>
  <c r="F268" i="2"/>
  <c r="I268" i="2" l="1"/>
  <c r="D269" i="2"/>
  <c r="F269" i="2" l="1"/>
  <c r="E269" i="2"/>
  <c r="G269" i="2" s="1"/>
  <c r="H269" i="2" s="1"/>
  <c r="D270" i="2" l="1"/>
  <c r="I269" i="2"/>
  <c r="E270" i="2" l="1"/>
  <c r="F270" i="2"/>
  <c r="G270" i="2" l="1"/>
  <c r="H270" i="2" s="1"/>
  <c r="I270" i="2"/>
  <c r="D271" i="2"/>
  <c r="F271" i="2" l="1"/>
  <c r="E271" i="2"/>
  <c r="G271" i="2" s="1"/>
  <c r="H271" i="2" s="1"/>
  <c r="D272" i="2" l="1"/>
  <c r="I271" i="2"/>
  <c r="E272" i="2" l="1"/>
  <c r="F272" i="2"/>
  <c r="G272" i="2" l="1"/>
  <c r="H272" i="2" s="1"/>
  <c r="I272" i="2"/>
  <c r="D273" i="2"/>
  <c r="F273" i="2" l="1"/>
  <c r="E273" i="2"/>
  <c r="G273" i="2" s="1"/>
  <c r="H273" i="2" s="1"/>
  <c r="D274" i="2" l="1"/>
  <c r="I273" i="2"/>
  <c r="E274" i="2" l="1"/>
  <c r="F274" i="2"/>
  <c r="G274" i="2" l="1"/>
  <c r="H274" i="2" s="1"/>
  <c r="D275" i="2"/>
  <c r="I274" i="2"/>
  <c r="F275" i="2" l="1"/>
  <c r="E275" i="2"/>
  <c r="G275" i="2" s="1"/>
  <c r="H275" i="2" s="1"/>
  <c r="D276" i="2" l="1"/>
  <c r="I275" i="2"/>
  <c r="E276" i="2" l="1"/>
  <c r="F276" i="2"/>
  <c r="G276" i="2" l="1"/>
  <c r="H276" i="2" s="1"/>
  <c r="I276" i="2"/>
  <c r="D277" i="2"/>
  <c r="F277" i="2" l="1"/>
  <c r="E277" i="2"/>
  <c r="G277" i="2" s="1"/>
  <c r="H277" i="2" s="1"/>
  <c r="D278" i="2" l="1"/>
  <c r="I277" i="2"/>
  <c r="E278" i="2" l="1"/>
  <c r="F278" i="2"/>
  <c r="G278" i="2" l="1"/>
  <c r="H278" i="2" s="1"/>
  <c r="D279" i="2"/>
  <c r="I278" i="2"/>
  <c r="F279" i="2" l="1"/>
  <c r="E279" i="2"/>
  <c r="G279" i="2" s="1"/>
  <c r="H279" i="2" s="1"/>
  <c r="D280" i="2" l="1"/>
  <c r="I279" i="2"/>
  <c r="E280" i="2" l="1"/>
  <c r="G280" i="2" s="1"/>
  <c r="H280" i="2" s="1"/>
  <c r="F280" i="2"/>
  <c r="I280" i="2" l="1"/>
  <c r="D281" i="2"/>
  <c r="F281" i="2" l="1"/>
  <c r="E281" i="2"/>
  <c r="G281" i="2" s="1"/>
  <c r="H281" i="2" s="1"/>
  <c r="D282" i="2" l="1"/>
  <c r="I281" i="2"/>
  <c r="E282" i="2" l="1"/>
  <c r="G282" i="2" s="1"/>
  <c r="H282" i="2" s="1"/>
  <c r="F282" i="2"/>
  <c r="D283" i="2" l="1"/>
  <c r="I282" i="2"/>
  <c r="F283" i="2" l="1"/>
  <c r="E283" i="2"/>
  <c r="G283" i="2" s="1"/>
  <c r="H283" i="2" s="1"/>
  <c r="D284" i="2" l="1"/>
  <c r="I283" i="2"/>
  <c r="E284" i="2" l="1"/>
  <c r="G284" i="2" s="1"/>
  <c r="H284" i="2" s="1"/>
  <c r="F284" i="2"/>
  <c r="I284" i="2" l="1"/>
  <c r="D285" i="2"/>
  <c r="F285" i="2" l="1"/>
  <c r="E285" i="2"/>
  <c r="G285" i="2" s="1"/>
  <c r="H285" i="2" s="1"/>
  <c r="D286" i="2" l="1"/>
  <c r="I285" i="2"/>
  <c r="E286" i="2" l="1"/>
  <c r="F286" i="2"/>
  <c r="G286" i="2" l="1"/>
  <c r="H286" i="2" s="1"/>
  <c r="I286" i="2" s="1"/>
  <c r="D287" i="2" l="1"/>
  <c r="F287" i="2"/>
  <c r="E287" i="2"/>
  <c r="G287" i="2" s="1"/>
  <c r="H287" i="2" s="1"/>
  <c r="D288" i="2" l="1"/>
  <c r="I287" i="2"/>
  <c r="E288" i="2" l="1"/>
  <c r="F288" i="2"/>
  <c r="G288" i="2" l="1"/>
  <c r="H288" i="2" s="1"/>
  <c r="I288" i="2"/>
  <c r="D289" i="2"/>
  <c r="F289" i="2" l="1"/>
  <c r="E289" i="2"/>
  <c r="G289" i="2" s="1"/>
  <c r="H289" i="2" s="1"/>
  <c r="D290" i="2" l="1"/>
  <c r="I289" i="2"/>
  <c r="E290" i="2" l="1"/>
  <c r="F290" i="2"/>
  <c r="G290" i="2" l="1"/>
  <c r="H290" i="2" s="1"/>
  <c r="I290" i="2" s="1"/>
  <c r="D291" i="2" l="1"/>
  <c r="F291" i="2" s="1"/>
  <c r="E291" i="2"/>
  <c r="G291" i="2" l="1"/>
  <c r="H291" i="2" s="1"/>
  <c r="D292" i="2"/>
  <c r="I291" i="2"/>
  <c r="E292" i="2" l="1"/>
  <c r="F292" i="2"/>
  <c r="G292" i="2" l="1"/>
  <c r="H292" i="2" s="1"/>
  <c r="I292" i="2" s="1"/>
  <c r="D293" i="2"/>
  <c r="F293" i="2" l="1"/>
  <c r="E293" i="2"/>
  <c r="G293" i="2" s="1"/>
  <c r="H293" i="2" s="1"/>
  <c r="D294" i="2" l="1"/>
  <c r="I293" i="2"/>
  <c r="E294" i="2" l="1"/>
  <c r="F294" i="2"/>
  <c r="G294" i="2" l="1"/>
  <c r="H294" i="2" s="1"/>
  <c r="D295" i="2"/>
  <c r="I294" i="2"/>
  <c r="F295" i="2" l="1"/>
  <c r="E295" i="2"/>
  <c r="G295" i="2" s="1"/>
  <c r="H295" i="2" s="1"/>
  <c r="D296" i="2" l="1"/>
  <c r="I295" i="2"/>
  <c r="E296" i="2" l="1"/>
  <c r="F296" i="2"/>
  <c r="G296" i="2" l="1"/>
  <c r="H296" i="2" s="1"/>
  <c r="I296" i="2"/>
  <c r="D297" i="2"/>
  <c r="F297" i="2" l="1"/>
  <c r="E297" i="2"/>
  <c r="G297" i="2" s="1"/>
  <c r="H297" i="2" s="1"/>
  <c r="D298" i="2" l="1"/>
  <c r="I297" i="2"/>
  <c r="E298" i="2" l="1"/>
  <c r="F298" i="2"/>
  <c r="G298" i="2" l="1"/>
  <c r="H298" i="2" s="1"/>
  <c r="D299" i="2"/>
  <c r="I298" i="2"/>
  <c r="F299" i="2" l="1"/>
  <c r="E299" i="2"/>
  <c r="G299" i="2" s="1"/>
  <c r="H299" i="2" s="1"/>
  <c r="D300" i="2" l="1"/>
  <c r="I299" i="2"/>
  <c r="E300" i="2" l="1"/>
  <c r="F300" i="2"/>
  <c r="G300" i="2" l="1"/>
  <c r="H300" i="2" s="1"/>
  <c r="D301" i="2" s="1"/>
  <c r="I300" i="2"/>
  <c r="F301" i="2" l="1"/>
  <c r="E301" i="2"/>
  <c r="G301" i="2" s="1"/>
  <c r="H301" i="2" s="1"/>
  <c r="D302" i="2" l="1"/>
  <c r="I301" i="2"/>
  <c r="E302" i="2" l="1"/>
  <c r="F302" i="2"/>
  <c r="G302" i="2" l="1"/>
  <c r="H302" i="2" s="1"/>
  <c r="I302" i="2"/>
  <c r="D303" i="2"/>
  <c r="F303" i="2" l="1"/>
  <c r="E303" i="2"/>
  <c r="G303" i="2" s="1"/>
  <c r="H303" i="2" s="1"/>
  <c r="D304" i="2" l="1"/>
  <c r="I303" i="2"/>
  <c r="E304" i="2" l="1"/>
  <c r="F304" i="2"/>
  <c r="G304" i="2" l="1"/>
  <c r="H304" i="2" s="1"/>
  <c r="D305" i="2" s="1"/>
  <c r="I304" i="2" l="1"/>
  <c r="F305" i="2"/>
  <c r="E305" i="2"/>
  <c r="G305" i="2" s="1"/>
  <c r="H305" i="2" s="1"/>
  <c r="D306" i="2" l="1"/>
  <c r="I305" i="2"/>
  <c r="E306" i="2" l="1"/>
  <c r="F306" i="2"/>
  <c r="G306" i="2" l="1"/>
  <c r="H306" i="2" s="1"/>
  <c r="I306" i="2" s="1"/>
  <c r="D307" i="2" l="1"/>
  <c r="F307" i="2" s="1"/>
  <c r="E307" i="2"/>
  <c r="G307" i="2" l="1"/>
  <c r="H307" i="2" s="1"/>
  <c r="D308" i="2" s="1"/>
  <c r="I307" i="2" l="1"/>
  <c r="E308" i="2"/>
  <c r="F308" i="2"/>
  <c r="G308" i="2" l="1"/>
  <c r="H308" i="2" s="1"/>
  <c r="D309" i="2" s="1"/>
  <c r="I308" i="2"/>
  <c r="F309" i="2" l="1"/>
  <c r="E309" i="2"/>
  <c r="G309" i="2" s="1"/>
  <c r="H309" i="2" s="1"/>
  <c r="D310" i="2" l="1"/>
  <c r="I309" i="2"/>
  <c r="E310" i="2" l="1"/>
  <c r="G310" i="2" s="1"/>
  <c r="H310" i="2" s="1"/>
  <c r="F310" i="2"/>
  <c r="D311" i="2" l="1"/>
  <c r="I310" i="2"/>
  <c r="F311" i="2" l="1"/>
  <c r="E311" i="2"/>
  <c r="G311" i="2" s="1"/>
  <c r="H311" i="2" s="1"/>
  <c r="D312" i="2" l="1"/>
  <c r="I311" i="2"/>
  <c r="E312" i="2" l="1"/>
  <c r="G312" i="2" s="1"/>
  <c r="H312" i="2" s="1"/>
  <c r="F312" i="2"/>
  <c r="I312" i="2" l="1"/>
  <c r="D313" i="2"/>
  <c r="F313" i="2" l="1"/>
  <c r="E313" i="2"/>
  <c r="G313" i="2" s="1"/>
  <c r="H313" i="2" s="1"/>
  <c r="D314" i="2" l="1"/>
  <c r="I313" i="2"/>
  <c r="E314" i="2" l="1"/>
  <c r="G314" i="2" s="1"/>
  <c r="H314" i="2" s="1"/>
  <c r="F314" i="2"/>
  <c r="D315" i="2" l="1"/>
  <c r="I314" i="2"/>
  <c r="F315" i="2" l="1"/>
  <c r="E315" i="2"/>
  <c r="G315" i="2" s="1"/>
  <c r="H315" i="2" s="1"/>
  <c r="D316" i="2" l="1"/>
  <c r="I315" i="2"/>
  <c r="E316" i="2" l="1"/>
  <c r="G316" i="2" s="1"/>
  <c r="H316" i="2" s="1"/>
  <c r="F316" i="2"/>
  <c r="I316" i="2" l="1"/>
  <c r="D317" i="2"/>
  <c r="F317" i="2" l="1"/>
  <c r="E317" i="2"/>
  <c r="G317" i="2" l="1"/>
  <c r="H317" i="2" s="1"/>
  <c r="D318" i="2"/>
  <c r="I317" i="2"/>
  <c r="E318" i="2" l="1"/>
  <c r="G318" i="2" s="1"/>
  <c r="H318" i="2" s="1"/>
  <c r="F318" i="2"/>
  <c r="I318" i="2" l="1"/>
  <c r="D319" i="2"/>
  <c r="F319" i="2" l="1"/>
  <c r="E319" i="2"/>
  <c r="G319" i="2" s="1"/>
  <c r="H319" i="2" s="1"/>
  <c r="D320" i="2" l="1"/>
  <c r="I319" i="2"/>
  <c r="E320" i="2" l="1"/>
  <c r="G320" i="2" s="1"/>
  <c r="H320" i="2" s="1"/>
  <c r="F320" i="2"/>
  <c r="I320" i="2" l="1"/>
  <c r="D321" i="2"/>
  <c r="F321" i="2" l="1"/>
  <c r="E321" i="2"/>
  <c r="G321" i="2" s="1"/>
  <c r="H321" i="2" s="1"/>
  <c r="D322" i="2" l="1"/>
  <c r="I321" i="2"/>
  <c r="E322" i="2" l="1"/>
  <c r="G322" i="2" s="1"/>
  <c r="H322" i="2" s="1"/>
  <c r="F322" i="2"/>
  <c r="D323" i="2" l="1"/>
  <c r="I322" i="2"/>
  <c r="F323" i="2" l="1"/>
  <c r="E323" i="2"/>
  <c r="G323" i="2" s="1"/>
  <c r="H323" i="2" s="1"/>
  <c r="D324" i="2" l="1"/>
  <c r="I323" i="2"/>
  <c r="F324" i="2" l="1"/>
  <c r="E324" i="2"/>
  <c r="G324" i="2" s="1"/>
  <c r="H324" i="2" s="1"/>
  <c r="I324" i="2" l="1"/>
  <c r="D325" i="2"/>
  <c r="F325" i="2" l="1"/>
  <c r="E325" i="2"/>
  <c r="G325" i="2" s="1"/>
  <c r="H325" i="2" s="1"/>
  <c r="D326" i="2" l="1"/>
  <c r="I325" i="2"/>
  <c r="E326" i="2" l="1"/>
  <c r="G326" i="2" s="1"/>
  <c r="H326" i="2" s="1"/>
  <c r="F326" i="2"/>
  <c r="I326" i="2" l="1"/>
  <c r="D327" i="2"/>
  <c r="F327" i="2" l="1"/>
  <c r="E327" i="2"/>
  <c r="G327" i="2" s="1"/>
  <c r="H327" i="2" s="1"/>
  <c r="D328" i="2" l="1"/>
  <c r="I327" i="2"/>
  <c r="F328" i="2" l="1"/>
  <c r="E328" i="2"/>
  <c r="G328" i="2" s="1"/>
  <c r="H328" i="2" s="1"/>
  <c r="I328" i="2" l="1"/>
  <c r="D329" i="2"/>
  <c r="F329" i="2" l="1"/>
  <c r="E329" i="2"/>
  <c r="G329" i="2" s="1"/>
  <c r="H329" i="2" s="1"/>
  <c r="I329" i="2" l="1"/>
  <c r="D330" i="2"/>
  <c r="E330" i="2" l="1"/>
  <c r="G330" i="2" s="1"/>
  <c r="H330" i="2" s="1"/>
  <c r="F330" i="2"/>
  <c r="I330" i="2" l="1"/>
  <c r="D331" i="2"/>
  <c r="F331" i="2" l="1"/>
  <c r="E331" i="2"/>
  <c r="G331" i="2" s="1"/>
  <c r="H331" i="2" s="1"/>
  <c r="D332" i="2" l="1"/>
  <c r="I331" i="2"/>
  <c r="F332" i="2" l="1"/>
  <c r="E332" i="2"/>
  <c r="G332" i="2" s="1"/>
  <c r="H332" i="2" s="1"/>
  <c r="I332" i="2" l="1"/>
  <c r="D333" i="2"/>
  <c r="F333" i="2" l="1"/>
  <c r="E333" i="2"/>
  <c r="G333" i="2" s="1"/>
  <c r="H333" i="2" s="1"/>
  <c r="D334" i="2" l="1"/>
  <c r="I333" i="2"/>
  <c r="E334" i="2" l="1"/>
  <c r="G334" i="2" s="1"/>
  <c r="H334" i="2" s="1"/>
  <c r="F334" i="2"/>
  <c r="I334" i="2" l="1"/>
  <c r="D335" i="2"/>
  <c r="F335" i="2" l="1"/>
  <c r="E335" i="2"/>
  <c r="G335" i="2" s="1"/>
  <c r="H335" i="2" s="1"/>
  <c r="D336" i="2" l="1"/>
  <c r="I335" i="2"/>
  <c r="F336" i="2" l="1"/>
  <c r="E336" i="2"/>
  <c r="G336" i="2" s="1"/>
  <c r="H336" i="2" s="1"/>
  <c r="I336" i="2" l="1"/>
  <c r="D337" i="2"/>
  <c r="F337" i="2" l="1"/>
  <c r="E337" i="2"/>
  <c r="G337" i="2" s="1"/>
  <c r="H337" i="2" s="1"/>
  <c r="D338" i="2" l="1"/>
  <c r="I337" i="2"/>
  <c r="E338" i="2" l="1"/>
  <c r="G338" i="2" s="1"/>
  <c r="H338" i="2" s="1"/>
  <c r="F338" i="2"/>
  <c r="D339" i="2" l="1"/>
  <c r="I338" i="2"/>
  <c r="F339" i="2" l="1"/>
  <c r="E339" i="2"/>
  <c r="G339" i="2" s="1"/>
  <c r="H339" i="2" s="1"/>
  <c r="D340" i="2" l="1"/>
  <c r="I339" i="2"/>
  <c r="F340" i="2" l="1"/>
  <c r="E340" i="2"/>
  <c r="G340" i="2" s="1"/>
  <c r="H340" i="2" s="1"/>
  <c r="I340" i="2" l="1"/>
  <c r="D341" i="2"/>
  <c r="F341" i="2" l="1"/>
  <c r="E341" i="2"/>
  <c r="G341" i="2" s="1"/>
  <c r="H341" i="2" s="1"/>
  <c r="I341" i="2" l="1"/>
  <c r="D342" i="2"/>
  <c r="E342" i="2" l="1"/>
  <c r="F342" i="2"/>
  <c r="G342" i="2" l="1"/>
  <c r="H342" i="2" s="1"/>
  <c r="I342" i="2" s="1"/>
  <c r="D343" i="2" l="1"/>
  <c r="F343" i="2" s="1"/>
  <c r="E343" i="2" l="1"/>
  <c r="G343" i="2" s="1"/>
  <c r="H343" i="2" s="1"/>
  <c r="D344" i="2" s="1"/>
  <c r="I343" i="2" l="1"/>
  <c r="E344" i="2"/>
  <c r="G344" i="2" s="1"/>
  <c r="H344" i="2" s="1"/>
  <c r="F344" i="2"/>
  <c r="I344" i="2" l="1"/>
  <c r="D345" i="2"/>
  <c r="E345" i="2" l="1"/>
  <c r="F345" i="2"/>
  <c r="G345" i="2" l="1"/>
  <c r="H345" i="2" s="1"/>
  <c r="D346" i="2" s="1"/>
  <c r="I345" i="2" l="1"/>
  <c r="E346" i="2"/>
  <c r="F346" i="2"/>
  <c r="G346" i="2" l="1"/>
  <c r="H346" i="2" s="1"/>
  <c r="I346" i="2" l="1"/>
  <c r="D347" i="2"/>
  <c r="F347" i="2" l="1"/>
  <c r="E347" i="2"/>
  <c r="G347" i="2" s="1"/>
  <c r="H347" i="2" s="1"/>
  <c r="D348" i="2" l="1"/>
  <c r="I347" i="2"/>
  <c r="F348" i="2" l="1"/>
  <c r="E348" i="2"/>
  <c r="G348" i="2" s="1"/>
  <c r="H348" i="2" s="1"/>
  <c r="I348" i="2" l="1"/>
  <c r="D349" i="2"/>
  <c r="F349" i="2" l="1"/>
  <c r="E349" i="2"/>
  <c r="G349" i="2" s="1"/>
  <c r="H349" i="2" s="1"/>
  <c r="D350" i="2" l="1"/>
  <c r="I349" i="2"/>
  <c r="E350" i="2" l="1"/>
  <c r="G350" i="2" s="1"/>
  <c r="H350" i="2" s="1"/>
  <c r="F350" i="2"/>
  <c r="I350" i="2" l="1"/>
  <c r="D351" i="2"/>
  <c r="F351" i="2" l="1"/>
  <c r="E351" i="2"/>
  <c r="G351" i="2" s="1"/>
  <c r="H351" i="2" s="1"/>
  <c r="D352" i="2" l="1"/>
  <c r="I351" i="2"/>
  <c r="F352" i="2" l="1"/>
  <c r="E352" i="2"/>
  <c r="G352" i="2" s="1"/>
  <c r="H352" i="2" s="1"/>
  <c r="I352" i="2" l="1"/>
  <c r="D353" i="2"/>
  <c r="F353" i="2" l="1"/>
  <c r="E353" i="2"/>
  <c r="G353" i="2" s="1"/>
  <c r="H353" i="2" s="1"/>
  <c r="D354" i="2" l="1"/>
  <c r="I353" i="2"/>
  <c r="E354" i="2" l="1"/>
  <c r="G354" i="2" s="1"/>
  <c r="H354" i="2" s="1"/>
  <c r="F354" i="2"/>
  <c r="D355" i="2" l="1"/>
  <c r="I354" i="2"/>
  <c r="F355" i="2" l="1"/>
  <c r="E355" i="2"/>
  <c r="G355" i="2" s="1"/>
  <c r="H355" i="2" s="1"/>
  <c r="D356" i="2" l="1"/>
  <c r="I355" i="2"/>
  <c r="F356" i="2" l="1"/>
  <c r="E356" i="2"/>
  <c r="G356" i="2" s="1"/>
  <c r="H356" i="2" s="1"/>
  <c r="I356" i="2" l="1"/>
  <c r="D357" i="2"/>
  <c r="F357" i="2" l="1"/>
  <c r="E357" i="2"/>
  <c r="G357" i="2" s="1"/>
  <c r="H357" i="2" s="1"/>
  <c r="I357" i="2" l="1"/>
  <c r="D358" i="2"/>
  <c r="E358" i="2" l="1"/>
  <c r="G358" i="2" s="1"/>
  <c r="H358" i="2" s="1"/>
  <c r="F358" i="2"/>
  <c r="I358" i="2" l="1"/>
  <c r="D359" i="2"/>
  <c r="F359" i="2" l="1"/>
  <c r="E359" i="2"/>
  <c r="G359" i="2" s="1"/>
  <c r="H359" i="2" s="1"/>
  <c r="D360" i="2" l="1"/>
  <c r="I359" i="2"/>
  <c r="E360" i="2" l="1"/>
  <c r="G360" i="2" s="1"/>
  <c r="H360" i="2" s="1"/>
  <c r="F360" i="2"/>
  <c r="I360" i="2" l="1"/>
  <c r="D361" i="2"/>
  <c r="E361" i="2" l="1"/>
  <c r="G361" i="2" s="1"/>
  <c r="H361" i="2" s="1"/>
  <c r="F361" i="2"/>
  <c r="I361" i="2" l="1"/>
  <c r="D362" i="2"/>
  <c r="E362" i="2" l="1"/>
  <c r="G362" i="2" s="1"/>
  <c r="H362" i="2" s="1"/>
  <c r="F362" i="2"/>
  <c r="D363" i="2" l="1"/>
  <c r="I362" i="2"/>
  <c r="F363" i="2" l="1"/>
  <c r="E363" i="2"/>
  <c r="G363" i="2" s="1"/>
  <c r="H363" i="2" s="1"/>
  <c r="D364" i="2" l="1"/>
  <c r="I363" i="2"/>
  <c r="F364" i="2" l="1"/>
  <c r="E364" i="2"/>
  <c r="G364" i="2" s="1"/>
  <c r="H364" i="2" s="1"/>
  <c r="D365" i="2" l="1"/>
  <c r="I364" i="2"/>
  <c r="F365" i="2" l="1"/>
  <c r="E365" i="2"/>
  <c r="G365" i="2" s="1"/>
  <c r="H365" i="2" s="1"/>
  <c r="I365" i="2" l="1"/>
  <c r="D366" i="2"/>
  <c r="E366" i="2" l="1"/>
  <c r="F366" i="2"/>
  <c r="G366" i="2" l="1"/>
  <c r="H366" i="2" s="1"/>
  <c r="D367" i="2" l="1"/>
  <c r="I366" i="2"/>
  <c r="F367" i="2" l="1"/>
  <c r="E367" i="2"/>
  <c r="G367" i="2" s="1"/>
  <c r="H367" i="2" s="1"/>
  <c r="D368" i="2" l="1"/>
  <c r="I367" i="2"/>
  <c r="F368" i="2" l="1"/>
  <c r="E368" i="2"/>
  <c r="G368" i="2" s="1"/>
  <c r="H368" i="2" s="1"/>
  <c r="I368" i="2" l="1"/>
  <c r="D369" i="2"/>
  <c r="F369" i="2" l="1"/>
  <c r="E369" i="2"/>
  <c r="G369" i="2" s="1"/>
  <c r="H369" i="2" s="1"/>
  <c r="D370" i="2" l="1"/>
  <c r="I369" i="2"/>
  <c r="E370" i="2" l="1"/>
  <c r="F370" i="2"/>
  <c r="G370" i="2" l="1"/>
  <c r="H370" i="2" s="1"/>
  <c r="D371" i="2" l="1"/>
  <c r="I370" i="2"/>
  <c r="F371" i="2" l="1"/>
  <c r="F372" i="2" s="1"/>
  <c r="B27" i="1" s="1"/>
  <c r="E371" i="2"/>
  <c r="G371" i="2" l="1"/>
  <c r="E372" i="2"/>
  <c r="B26" i="1" s="1"/>
  <c r="B28" i="1" s="1"/>
  <c r="G372" i="2" l="1"/>
  <c r="H371" i="2"/>
  <c r="I371" i="2" s="1"/>
</calcChain>
</file>

<file path=xl/sharedStrings.xml><?xml version="1.0" encoding="utf-8"?>
<sst xmlns="http://schemas.openxmlformats.org/spreadsheetml/2006/main" count="42" uniqueCount="31">
  <si>
    <t>Month</t>
  </si>
  <si>
    <t>Annual Interest Rate</t>
  </si>
  <si>
    <t>Loan Repayment</t>
  </si>
  <si>
    <t>Loan Start Date</t>
  </si>
  <si>
    <t>Loan Amortization Table</t>
  </si>
  <si>
    <t>Interest Rate</t>
  </si>
  <si>
    <t>Loan Principle Amount</t>
  </si>
  <si>
    <t>% Capital Outstanding</t>
  </si>
  <si>
    <t>Loan Summary</t>
  </si>
  <si>
    <t>Repayment Number</t>
  </si>
  <si>
    <t>Repayment Type</t>
  </si>
  <si>
    <t>End</t>
  </si>
  <si>
    <t>Review Date</t>
  </si>
  <si>
    <t>Total Loan Repayments</t>
  </si>
  <si>
    <t>Total Interest Paid</t>
  </si>
  <si>
    <t>Outstanding Capital %</t>
  </si>
  <si>
    <t>Next 12 Months</t>
  </si>
  <si>
    <t>To Date</t>
  </si>
  <si>
    <t>Loan Period</t>
  </si>
  <si>
    <t>Ref</t>
  </si>
  <si>
    <t>Previous 12 Months</t>
  </si>
  <si>
    <t>Total Capital Repayment</t>
  </si>
  <si>
    <t>Outstanding Capital Balance</t>
  </si>
  <si>
    <t>Month End Date</t>
  </si>
  <si>
    <t>Opening Balance</t>
  </si>
  <si>
    <t>Interest Charged</t>
  </si>
  <si>
    <t>Capital Repaid</t>
  </si>
  <si>
    <t>Closing Balance</t>
  </si>
  <si>
    <t>Loan Period (in months)</t>
  </si>
  <si>
    <t>Original Repayment Amount</t>
  </si>
  <si>
    <t>© www.excel-skills.com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</si>
</sst>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mmm\-yyyy"/>
  </numFmts>
  <fonts count="22" x14ac:knownFonts="1">
    <font>
      <sz val="10"/>
      <name val="Arial"/>
      <charset val="1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2"/>
      <color indexed="17"/>
      <name val="Arial"/>
      <family val="2"/>
    </font>
    <font>
      <b/>
      <sz val="9.5"/>
      <name val="Arial"/>
      <family val="2"/>
    </font>
    <font>
      <b/>
      <sz val="9.5"/>
      <color indexed="12"/>
      <name val="Arial"/>
      <family val="2"/>
    </font>
    <font>
      <sz val="9.5"/>
      <name val="Arial"/>
      <family val="2"/>
    </font>
    <font>
      <sz val="9.5"/>
      <name val="Arial"/>
      <family val="2"/>
    </font>
    <font>
      <sz val="9.5"/>
      <color indexed="8"/>
      <name val="Arial"/>
      <family val="2"/>
    </font>
    <font>
      <u/>
      <sz val="9.5"/>
      <color indexed="12"/>
      <name val="Arial"/>
      <family val="2"/>
    </font>
    <font>
      <u/>
      <sz val="9.5"/>
      <color indexed="12"/>
      <name val="Tahoma"/>
      <family val="2"/>
    </font>
    <font>
      <sz val="9.5"/>
      <color indexed="9"/>
      <name val="Arial"/>
      <family val="2"/>
    </font>
    <font>
      <sz val="9.5"/>
      <color indexed="8"/>
      <name val="Arial"/>
      <family val="2"/>
    </font>
    <font>
      <sz val="12"/>
      <color indexed="8"/>
      <name val="Arial"/>
      <family val="2"/>
    </font>
    <font>
      <sz val="9.5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292929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>
      <alignment wrapText="1"/>
    </xf>
    <xf numFmtId="164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1" fillId="0" borderId="0" applyFont="0" applyFill="0" applyBorder="0" applyAlignment="0" applyProtection="0">
      <alignment wrapText="1"/>
    </xf>
  </cellStyleXfs>
  <cellXfs count="61">
    <xf numFmtId="0" fontId="0" fillId="0" borderId="0" xfId="0">
      <alignment wrapText="1"/>
    </xf>
    <xf numFmtId="10" fontId="11" fillId="2" borderId="1" xfId="4" applyNumberFormat="1" applyFont="1" applyFill="1" applyBorder="1" applyAlignment="1" applyProtection="1">
      <protection locked="0"/>
    </xf>
    <xf numFmtId="164" fontId="7" fillId="2" borderId="2" xfId="1" applyFont="1" applyFill="1" applyBorder="1" applyAlignment="1" applyProtection="1">
      <protection locked="0"/>
    </xf>
    <xf numFmtId="10" fontId="7" fillId="2" borderId="2" xfId="1" applyNumberFormat="1" applyFont="1" applyFill="1" applyBorder="1" applyAlignment="1" applyProtection="1">
      <protection locked="0"/>
    </xf>
    <xf numFmtId="165" fontId="7" fillId="2" borderId="2" xfId="4" applyNumberFormat="1" applyFont="1" applyFill="1" applyBorder="1" applyAlignment="1" applyProtection="1">
      <alignment horizontal="center"/>
      <protection locked="0"/>
    </xf>
    <xf numFmtId="14" fontId="7" fillId="2" borderId="2" xfId="1" applyNumberFormat="1" applyFont="1" applyFill="1" applyBorder="1" applyAlignment="1" applyProtection="1">
      <alignment horizontal="right"/>
      <protection locked="0"/>
    </xf>
    <xf numFmtId="14" fontId="4" fillId="2" borderId="2" xfId="1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protection hidden="1"/>
    </xf>
    <xf numFmtId="0" fontId="11" fillId="0" borderId="0" xfId="3" applyFont="1" applyProtection="1">
      <protection hidden="1"/>
    </xf>
    <xf numFmtId="164" fontId="11" fillId="0" borderId="0" xfId="1" applyFont="1" applyAlignment="1" applyProtection="1">
      <protection hidden="1"/>
    </xf>
    <xf numFmtId="165" fontId="11" fillId="0" borderId="0" xfId="4" applyNumberFormat="1" applyFont="1" applyAlignment="1" applyProtection="1">
      <protection hidden="1"/>
    </xf>
    <xf numFmtId="0" fontId="8" fillId="0" borderId="0" xfId="2" applyFont="1" applyAlignment="1" applyProtection="1">
      <alignment horizontal="right"/>
      <protection hidden="1"/>
    </xf>
    <xf numFmtId="0" fontId="11" fillId="0" borderId="0" xfId="0" applyFont="1" applyProtection="1">
      <alignment wrapText="1"/>
      <protection hidden="1"/>
    </xf>
    <xf numFmtId="164" fontId="11" fillId="0" borderId="0" xfId="1" applyFont="1" applyFill="1" applyBorder="1" applyAlignment="1" applyProtection="1">
      <protection hidden="1"/>
    </xf>
    <xf numFmtId="165" fontId="11" fillId="0" borderId="0" xfId="4" applyNumberFormat="1" applyFont="1" applyFill="1" applyBorder="1" applyAlignment="1" applyProtection="1">
      <protection hidden="1"/>
    </xf>
    <xf numFmtId="164" fontId="7" fillId="3" borderId="2" xfId="1" applyFont="1" applyFill="1" applyBorder="1" applyAlignment="1" applyProtection="1">
      <protection hidden="1"/>
    </xf>
    <xf numFmtId="0" fontId="11" fillId="0" borderId="0" xfId="3" applyFont="1" applyFill="1" applyBorder="1" applyAlignment="1" applyProtection="1">
      <alignment horizontal="left"/>
      <protection hidden="1"/>
    </xf>
    <xf numFmtId="166" fontId="11" fillId="0" borderId="0" xfId="3" applyNumberFormat="1" applyFont="1" applyProtection="1">
      <protection hidden="1"/>
    </xf>
    <xf numFmtId="0" fontId="4" fillId="0" borderId="0" xfId="3" applyFont="1" applyAlignment="1" applyProtection="1">
      <alignment horizontal="center" wrapText="1"/>
      <protection hidden="1"/>
    </xf>
    <xf numFmtId="166" fontId="11" fillId="0" borderId="0" xfId="3" applyNumberFormat="1" applyFont="1" applyAlignment="1" applyProtection="1">
      <alignment horizontal="center"/>
      <protection hidden="1"/>
    </xf>
    <xf numFmtId="164" fontId="11" fillId="0" borderId="0" xfId="1" applyFont="1" applyAlignment="1" applyProtection="1">
      <alignment horizontal="center"/>
      <protection hidden="1"/>
    </xf>
    <xf numFmtId="0" fontId="11" fillId="0" borderId="0" xfId="3" applyFont="1" applyAlignment="1" applyProtection="1">
      <alignment horizontal="center"/>
      <protection hidden="1"/>
    </xf>
    <xf numFmtId="166" fontId="11" fillId="0" borderId="0" xfId="0" applyNumberFormat="1" applyFont="1" applyAlignment="1" applyProtection="1">
      <alignment horizontal="center"/>
      <protection hidden="1"/>
    </xf>
    <xf numFmtId="166" fontId="4" fillId="0" borderId="0" xfId="3" applyNumberFormat="1" applyFont="1" applyProtection="1">
      <protection hidden="1"/>
    </xf>
    <xf numFmtId="0" fontId="4" fillId="0" borderId="0" xfId="3" applyFont="1" applyProtection="1">
      <protection hidden="1"/>
    </xf>
    <xf numFmtId="164" fontId="4" fillId="0" borderId="0" xfId="1" applyFont="1" applyAlignment="1" applyProtection="1">
      <protection hidden="1"/>
    </xf>
    <xf numFmtId="164" fontId="4" fillId="0" borderId="6" xfId="1" applyFont="1" applyBorder="1" applyAlignment="1" applyProtection="1">
      <protection hidden="1"/>
    </xf>
    <xf numFmtId="165" fontId="4" fillId="0" borderId="0" xfId="4" applyNumberFormat="1" applyFont="1" applyAlignment="1" applyProtection="1">
      <protection hidden="1"/>
    </xf>
    <xf numFmtId="0" fontId="4" fillId="0" borderId="0" xfId="0" applyFont="1" applyProtection="1">
      <alignment wrapText="1"/>
      <protection hidden="1"/>
    </xf>
    <xf numFmtId="164" fontId="12" fillId="0" borderId="0" xfId="1" applyFont="1" applyAlignment="1" applyProtection="1">
      <protection hidden="1"/>
    </xf>
    <xf numFmtId="0" fontId="12" fillId="0" borderId="0" xfId="0" applyFont="1" applyProtection="1">
      <alignment wrapText="1"/>
      <protection hidden="1"/>
    </xf>
    <xf numFmtId="0" fontId="12" fillId="0" borderId="0" xfId="0" applyFont="1" applyAlignment="1" applyProtection="1">
      <protection hidden="1"/>
    </xf>
    <xf numFmtId="0" fontId="14" fillId="0" borderId="0" xfId="2" applyFont="1" applyAlignment="1" applyProtection="1">
      <protection hidden="1"/>
    </xf>
    <xf numFmtId="164" fontId="13" fillId="0" borderId="0" xfId="1" applyFont="1" applyAlignment="1" applyProtection="1">
      <protection hidden="1"/>
    </xf>
    <xf numFmtId="0" fontId="15" fillId="0" borderId="0" xfId="2" applyFont="1" applyAlignment="1" applyProtection="1">
      <alignment horizontal="right"/>
      <protection hidden="1"/>
    </xf>
    <xf numFmtId="164" fontId="7" fillId="0" borderId="0" xfId="1" applyFont="1" applyAlignment="1" applyProtection="1">
      <protection hidden="1"/>
    </xf>
    <xf numFmtId="0" fontId="7" fillId="0" borderId="0" xfId="0" applyFont="1" applyProtection="1">
      <alignment wrapText="1"/>
      <protection hidden="1"/>
    </xf>
    <xf numFmtId="0" fontId="18" fillId="0" borderId="0" xfId="0" applyFont="1" applyProtection="1">
      <alignment wrapText="1"/>
      <protection hidden="1"/>
    </xf>
    <xf numFmtId="0" fontId="7" fillId="0" borderId="0" xfId="0" applyFont="1" applyAlignment="1" applyProtection="1">
      <protection hidden="1"/>
    </xf>
    <xf numFmtId="14" fontId="16" fillId="0" borderId="0" xfId="1" applyNumberFormat="1" applyFont="1" applyFill="1" applyAlignment="1" applyProtection="1">
      <alignment horizontal="left"/>
      <protection hidden="1"/>
    </xf>
    <xf numFmtId="0" fontId="9" fillId="0" borderId="0" xfId="0" applyFont="1" applyAlignment="1" applyProtection="1">
      <protection hidden="1"/>
    </xf>
    <xf numFmtId="14" fontId="17" fillId="0" borderId="0" xfId="1" applyNumberFormat="1" applyFont="1" applyAlignment="1" applyProtection="1">
      <alignment horizontal="center"/>
      <protection hidden="1"/>
    </xf>
    <xf numFmtId="14" fontId="13" fillId="0" borderId="0" xfId="1" applyNumberFormat="1" applyFont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164" fontId="12" fillId="0" borderId="2" xfId="1" applyFont="1" applyBorder="1" applyAlignment="1" applyProtection="1">
      <protection hidden="1"/>
    </xf>
    <xf numFmtId="0" fontId="12" fillId="0" borderId="0" xfId="0" applyFont="1" applyFill="1" applyBorder="1" applyAlignment="1" applyProtection="1">
      <protection hidden="1"/>
    </xf>
    <xf numFmtId="165" fontId="12" fillId="0" borderId="2" xfId="4" applyNumberFormat="1" applyFont="1" applyBorder="1" applyAlignment="1" applyProtection="1">
      <protection hidden="1"/>
    </xf>
    <xf numFmtId="14" fontId="12" fillId="0" borderId="0" xfId="1" applyNumberFormat="1" applyFont="1" applyAlignment="1" applyProtection="1">
      <protection hidden="1"/>
    </xf>
    <xf numFmtId="14" fontId="13" fillId="0" borderId="0" xfId="1" applyNumberFormat="1" applyFont="1" applyAlignment="1" applyProtection="1">
      <protection hidden="1"/>
    </xf>
    <xf numFmtId="164" fontId="18" fillId="0" borderId="0" xfId="1" applyFont="1" applyAlignment="1" applyProtection="1">
      <protection hidden="1"/>
    </xf>
    <xf numFmtId="0" fontId="19" fillId="0" borderId="0" xfId="0" applyFont="1" applyAlignment="1" applyProtection="1">
      <protection hidden="1"/>
    </xf>
    <xf numFmtId="0" fontId="20" fillId="4" borderId="2" xfId="0" applyFont="1" applyFill="1" applyBorder="1" applyAlignment="1" applyProtection="1">
      <protection hidden="1"/>
    </xf>
    <xf numFmtId="166" fontId="4" fillId="3" borderId="2" xfId="3" applyNumberFormat="1" applyFont="1" applyFill="1" applyBorder="1" applyAlignment="1" applyProtection="1">
      <alignment horizontal="center" wrapText="1"/>
      <protection hidden="1"/>
    </xf>
    <xf numFmtId="0" fontId="4" fillId="3" borderId="2" xfId="3" applyFont="1" applyFill="1" applyBorder="1" applyAlignment="1" applyProtection="1">
      <alignment horizontal="center" wrapText="1"/>
      <protection hidden="1"/>
    </xf>
    <xf numFmtId="164" fontId="4" fillId="3" borderId="2" xfId="1" applyFont="1" applyFill="1" applyBorder="1" applyAlignment="1" applyProtection="1">
      <alignment horizontal="center" wrapText="1"/>
      <protection hidden="1"/>
    </xf>
    <xf numFmtId="165" fontId="4" fillId="3" borderId="2" xfId="4" applyNumberFormat="1" applyFont="1" applyFill="1" applyBorder="1" applyAlignment="1" applyProtection="1">
      <alignment horizontal="center" wrapText="1"/>
      <protection hidden="1"/>
    </xf>
    <xf numFmtId="10" fontId="11" fillId="2" borderId="7" xfId="4" applyNumberFormat="1" applyFont="1" applyFill="1" applyBorder="1" applyAlignment="1" applyProtection="1">
      <protection locked="0"/>
    </xf>
    <xf numFmtId="164" fontId="4" fillId="2" borderId="2" xfId="1" applyFont="1" applyFill="1" applyBorder="1" applyAlignment="1" applyProtection="1">
      <alignment horizontal="center" wrapText="1"/>
      <protection hidden="1"/>
    </xf>
    <xf numFmtId="0" fontId="21" fillId="4" borderId="3" xfId="1" applyNumberFormat="1" applyFont="1" applyFill="1" applyBorder="1" applyAlignment="1" applyProtection="1">
      <alignment horizontal="left"/>
      <protection hidden="1"/>
    </xf>
    <xf numFmtId="0" fontId="21" fillId="4" borderId="4" xfId="1" applyNumberFormat="1" applyFont="1" applyFill="1" applyBorder="1" applyAlignment="1" applyProtection="1">
      <alignment horizontal="left"/>
      <protection hidden="1"/>
    </xf>
    <xf numFmtId="0" fontId="21" fillId="4" borderId="5" xfId="1" applyNumberFormat="1" applyFont="1" applyFill="1" applyBorder="1" applyAlignment="1" applyProtection="1">
      <alignment horizontal="left"/>
      <protection hidden="1"/>
    </xf>
  </cellXfs>
  <cellStyles count="5">
    <cellStyle name="Comma" xfId="1" builtinId="3"/>
    <cellStyle name="Hyperlink" xfId="2" builtinId="8"/>
    <cellStyle name="Normal" xfId="0" builtinId="0"/>
    <cellStyle name="Normal_Amortisation" xfId="3" xr:uid="{00000000-0005-0000-0000-000003000000}"/>
    <cellStyle name="Percent" xfId="4" builtinId="5"/>
  </cellStyles>
  <dxfs count="0"/>
  <tableStyles count="0" defaultTableStyle="TableStyleMedium9" defaultPivotStyle="PivotStyleLight16"/>
  <colors>
    <mruColors>
      <color rgb="FF292929"/>
      <color rgb="FF2496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3"/>
  <sheetViews>
    <sheetView tabSelected="1" zoomScale="90" workbookViewId="0">
      <pane ySplit="11" topLeftCell="A96" activePane="bottomLeft" state="frozen"/>
      <selection pane="bottomLeft" activeCell="L9" sqref="L9"/>
    </sheetView>
  </sheetViews>
  <sheetFormatPr defaultColWidth="9.1328125" defaultRowHeight="15.95" customHeight="1" x14ac:dyDescent="0.3"/>
  <cols>
    <col min="1" max="1" width="16.73046875" style="17" customWidth="1"/>
    <col min="2" max="2" width="15.73046875" style="17" hidden="1" customWidth="1"/>
    <col min="3" max="3" width="15.73046875" style="8" customWidth="1"/>
    <col min="4" max="8" width="15.73046875" style="9" customWidth="1"/>
    <col min="9" max="9" width="15.73046875" style="10" customWidth="1"/>
    <col min="10" max="10" width="3.73046875" style="8" customWidth="1"/>
    <col min="11" max="11" width="15.73046875" style="12" customWidth="1"/>
    <col min="12" max="12" width="14.73046875" style="9" customWidth="1"/>
    <col min="13" max="16384" width="9.1328125" style="8"/>
  </cols>
  <sheetData>
    <row r="1" spans="1:11" ht="15.95" customHeight="1" x14ac:dyDescent="0.4">
      <c r="A1" s="43" t="s">
        <v>4</v>
      </c>
      <c r="B1" s="7"/>
      <c r="K1" s="11"/>
    </row>
    <row r="2" spans="1:11" ht="15.95" customHeight="1" x14ac:dyDescent="0.3">
      <c r="A2" s="50" t="s">
        <v>30</v>
      </c>
    </row>
    <row r="3" spans="1:11" ht="15.95" customHeight="1" x14ac:dyDescent="0.4">
      <c r="A3" s="58" t="s">
        <v>6</v>
      </c>
      <c r="B3" s="59"/>
      <c r="C3" s="60"/>
      <c r="D3" s="2">
        <v>1000000</v>
      </c>
    </row>
    <row r="4" spans="1:11" ht="15.95" customHeight="1" x14ac:dyDescent="0.4">
      <c r="A4" s="58" t="s">
        <v>1</v>
      </c>
      <c r="B4" s="59"/>
      <c r="C4" s="60"/>
      <c r="D4" s="3">
        <v>0.105</v>
      </c>
    </row>
    <row r="5" spans="1:11" ht="15.95" customHeight="1" x14ac:dyDescent="0.4">
      <c r="A5" s="58" t="s">
        <v>28</v>
      </c>
      <c r="B5" s="59"/>
      <c r="C5" s="60"/>
      <c r="D5" s="2">
        <v>240</v>
      </c>
      <c r="G5" s="13"/>
      <c r="H5" s="13"/>
      <c r="I5" s="14"/>
    </row>
    <row r="6" spans="1:11" ht="15.95" customHeight="1" x14ac:dyDescent="0.4">
      <c r="A6" s="58" t="s">
        <v>29</v>
      </c>
      <c r="B6" s="59"/>
      <c r="C6" s="60"/>
      <c r="D6" s="15">
        <f>IF(D8="Beginning",PMT(D4/12,D5,-$D$3,0,1),PMT(D4/12,D5,-$D$3,0,0))</f>
        <v>9983.7988696949506</v>
      </c>
    </row>
    <row r="7" spans="1:11" ht="15.95" customHeight="1" x14ac:dyDescent="0.4">
      <c r="A7" s="58" t="s">
        <v>3</v>
      </c>
      <c r="B7" s="59"/>
      <c r="C7" s="60"/>
      <c r="D7" s="5">
        <v>42231</v>
      </c>
      <c r="E7" s="13"/>
    </row>
    <row r="8" spans="1:11" ht="15.95" customHeight="1" x14ac:dyDescent="0.4">
      <c r="A8" s="58" t="s">
        <v>10</v>
      </c>
      <c r="B8" s="59"/>
      <c r="C8" s="60"/>
      <c r="D8" s="4" t="s">
        <v>11</v>
      </c>
      <c r="E8" s="13"/>
    </row>
    <row r="9" spans="1:11" ht="15.95" customHeight="1" x14ac:dyDescent="0.3">
      <c r="A9" s="8"/>
      <c r="B9" s="8"/>
      <c r="D9" s="16"/>
      <c r="E9" s="13"/>
    </row>
    <row r="10" spans="1:11" ht="15.95" customHeight="1" x14ac:dyDescent="0.3">
      <c r="C10" s="16"/>
      <c r="D10" s="16"/>
      <c r="E10" s="13"/>
    </row>
    <row r="11" spans="1:11" s="18" customFormat="1" ht="30" x14ac:dyDescent="0.4">
      <c r="A11" s="52" t="s">
        <v>0</v>
      </c>
      <c r="B11" s="52" t="s">
        <v>19</v>
      </c>
      <c r="C11" s="53" t="s">
        <v>9</v>
      </c>
      <c r="D11" s="54" t="s">
        <v>24</v>
      </c>
      <c r="E11" s="54" t="s">
        <v>2</v>
      </c>
      <c r="F11" s="54" t="s">
        <v>25</v>
      </c>
      <c r="G11" s="54" t="s">
        <v>26</v>
      </c>
      <c r="H11" s="54" t="s">
        <v>27</v>
      </c>
      <c r="I11" s="55" t="s">
        <v>7</v>
      </c>
      <c r="K11" s="57" t="s">
        <v>5</v>
      </c>
    </row>
    <row r="12" spans="1:11" ht="15.95" customHeight="1" x14ac:dyDescent="0.3">
      <c r="A12" s="19">
        <f>DATE(YEAR(D7),MONTH(D7)+1,1-1)</f>
        <v>42247</v>
      </c>
      <c r="B12" s="20" t="str">
        <f>"A"&amp;ROW(A12)</f>
        <v>A12</v>
      </c>
      <c r="C12" s="21">
        <v>1</v>
      </c>
      <c r="D12" s="9">
        <f>D3</f>
        <v>1000000</v>
      </c>
      <c r="E12" s="9">
        <f>IF($D$5+1-C12=0,0,IF($D$8="Beginning",PMT(K12/12,$D$5+1-C12,-$D12,0,1),PMT(K12/12,$D$5+1-C12,-$D12,0,0)))</f>
        <v>9983.7988696949506</v>
      </c>
      <c r="F12" s="9">
        <f>IF(D8="Beginning",0,D12*K12/12)</f>
        <v>8750</v>
      </c>
      <c r="G12" s="9">
        <f t="shared" ref="G12:G75" si="0">E12-F12</f>
        <v>1233.7988696949506</v>
      </c>
      <c r="H12" s="9">
        <f t="shared" ref="H12:H75" si="1">D12-G12</f>
        <v>998766.20113030507</v>
      </c>
      <c r="I12" s="10">
        <f t="shared" ref="I12:I75" si="2">H12/$D$3</f>
        <v>0.99876620113030512</v>
      </c>
      <c r="K12" s="56">
        <v>0.105</v>
      </c>
    </row>
    <row r="13" spans="1:11" ht="15.95" customHeight="1" x14ac:dyDescent="0.3">
      <c r="A13" s="22">
        <f>DATE(YEAR(A12),MONTH(A12)+2,1-1)</f>
        <v>42277</v>
      </c>
      <c r="B13" s="20" t="str">
        <f t="shared" ref="B13:B76" si="3">"A"&amp;ROW(A13)</f>
        <v>A13</v>
      </c>
      <c r="C13" s="21">
        <v>2</v>
      </c>
      <c r="D13" s="9">
        <f t="shared" ref="D13:D76" si="4">IF(ROUND(H12,0)&gt;0,H12,0)</f>
        <v>998766.20113030507</v>
      </c>
      <c r="E13" s="9">
        <f>IF($D$5+1-C13=0,0,PMT(K13/12,$D$5+1-C13,-$D13,0,0))</f>
        <v>9983.7988696949506</v>
      </c>
      <c r="F13" s="9">
        <f t="shared" ref="F13:F76" si="5">D13*K13/12</f>
        <v>8739.2042598901699</v>
      </c>
      <c r="G13" s="9">
        <f t="shared" si="0"/>
        <v>1244.5946098047807</v>
      </c>
      <c r="H13" s="9">
        <f t="shared" si="1"/>
        <v>997521.60652050027</v>
      </c>
      <c r="I13" s="10">
        <f t="shared" si="2"/>
        <v>0.99752160652050026</v>
      </c>
      <c r="K13" s="1">
        <v>0.105</v>
      </c>
    </row>
    <row r="14" spans="1:11" ht="15.95" customHeight="1" x14ac:dyDescent="0.3">
      <c r="A14" s="22">
        <f t="shared" ref="A14:A76" si="6">DATE(YEAR(A13),MONTH(A13)+2,1-1)</f>
        <v>42308</v>
      </c>
      <c r="B14" s="20" t="str">
        <f t="shared" si="3"/>
        <v>A14</v>
      </c>
      <c r="C14" s="21">
        <v>3</v>
      </c>
      <c r="D14" s="9">
        <f t="shared" si="4"/>
        <v>997521.60652050027</v>
      </c>
      <c r="E14" s="9">
        <f t="shared" ref="E14:E77" si="7">IF($D$5+1-C14=0,0,PMT(K14/12,$D$5+1-C14,-$D14,0,0))</f>
        <v>9983.7988696949506</v>
      </c>
      <c r="F14" s="9">
        <f t="shared" si="5"/>
        <v>8728.3140570543765</v>
      </c>
      <c r="G14" s="9">
        <f t="shared" si="0"/>
        <v>1255.4848126405741</v>
      </c>
      <c r="H14" s="9">
        <f t="shared" si="1"/>
        <v>996266.12170785968</v>
      </c>
      <c r="I14" s="10">
        <f t="shared" si="2"/>
        <v>0.99626612170785966</v>
      </c>
      <c r="K14" s="1">
        <v>0.105</v>
      </c>
    </row>
    <row r="15" spans="1:11" ht="15.95" customHeight="1" x14ac:dyDescent="0.3">
      <c r="A15" s="22">
        <f t="shared" si="6"/>
        <v>42338</v>
      </c>
      <c r="B15" s="20" t="str">
        <f t="shared" si="3"/>
        <v>A15</v>
      </c>
      <c r="C15" s="21">
        <v>4</v>
      </c>
      <c r="D15" s="9">
        <f t="shared" si="4"/>
        <v>996266.12170785968</v>
      </c>
      <c r="E15" s="9">
        <f t="shared" si="7"/>
        <v>9983.7988696949506</v>
      </c>
      <c r="F15" s="9">
        <f t="shared" si="5"/>
        <v>8717.328564943773</v>
      </c>
      <c r="G15" s="9">
        <f t="shared" si="0"/>
        <v>1266.4703047511775</v>
      </c>
      <c r="H15" s="9">
        <f t="shared" si="1"/>
        <v>994999.6514031085</v>
      </c>
      <c r="I15" s="10">
        <f t="shared" si="2"/>
        <v>0.99499965140310853</v>
      </c>
      <c r="K15" s="1">
        <v>0.105</v>
      </c>
    </row>
    <row r="16" spans="1:11" ht="15.95" customHeight="1" x14ac:dyDescent="0.3">
      <c r="A16" s="22">
        <f t="shared" si="6"/>
        <v>42369</v>
      </c>
      <c r="B16" s="20" t="str">
        <f t="shared" si="3"/>
        <v>A16</v>
      </c>
      <c r="C16" s="21">
        <v>5</v>
      </c>
      <c r="D16" s="9">
        <f t="shared" si="4"/>
        <v>994999.6514031085</v>
      </c>
      <c r="E16" s="9">
        <f t="shared" si="7"/>
        <v>9983.7988696949506</v>
      </c>
      <c r="F16" s="9">
        <f t="shared" si="5"/>
        <v>8706.2469497771981</v>
      </c>
      <c r="G16" s="9">
        <f t="shared" si="0"/>
        <v>1277.5519199177525</v>
      </c>
      <c r="H16" s="9">
        <f t="shared" si="1"/>
        <v>993722.09948319069</v>
      </c>
      <c r="I16" s="10">
        <f t="shared" si="2"/>
        <v>0.99372209948319068</v>
      </c>
      <c r="K16" s="1">
        <v>0.105</v>
      </c>
    </row>
    <row r="17" spans="1:11" ht="15.95" customHeight="1" x14ac:dyDescent="0.3">
      <c r="A17" s="22">
        <f t="shared" si="6"/>
        <v>42400</v>
      </c>
      <c r="B17" s="20" t="str">
        <f t="shared" si="3"/>
        <v>A17</v>
      </c>
      <c r="C17" s="21">
        <v>6</v>
      </c>
      <c r="D17" s="9">
        <f t="shared" si="4"/>
        <v>993722.09948319069</v>
      </c>
      <c r="E17" s="9">
        <f t="shared" si="7"/>
        <v>9983.7988696949506</v>
      </c>
      <c r="F17" s="9">
        <f t="shared" si="5"/>
        <v>8695.0683704779185</v>
      </c>
      <c r="G17" s="9">
        <f t="shared" si="0"/>
        <v>1288.730499217032</v>
      </c>
      <c r="H17" s="9">
        <f t="shared" si="1"/>
        <v>992433.36898397363</v>
      </c>
      <c r="I17" s="10">
        <f t="shared" si="2"/>
        <v>0.99243336898397361</v>
      </c>
      <c r="K17" s="1">
        <v>0.105</v>
      </c>
    </row>
    <row r="18" spans="1:11" ht="15.95" customHeight="1" x14ac:dyDescent="0.3">
      <c r="A18" s="22">
        <f t="shared" si="6"/>
        <v>42429</v>
      </c>
      <c r="B18" s="20" t="str">
        <f t="shared" si="3"/>
        <v>A18</v>
      </c>
      <c r="C18" s="21">
        <v>7</v>
      </c>
      <c r="D18" s="9">
        <f t="shared" si="4"/>
        <v>992433.36898397363</v>
      </c>
      <c r="E18" s="9">
        <f t="shared" si="7"/>
        <v>9983.7988696949506</v>
      </c>
      <c r="F18" s="9">
        <f t="shared" si="5"/>
        <v>8683.7919786097682</v>
      </c>
      <c r="G18" s="9">
        <f t="shared" si="0"/>
        <v>1300.0068910851824</v>
      </c>
      <c r="H18" s="9">
        <f t="shared" si="1"/>
        <v>991133.36209288845</v>
      </c>
      <c r="I18" s="10">
        <f t="shared" si="2"/>
        <v>0.99113336209288849</v>
      </c>
      <c r="K18" s="1">
        <v>0.105</v>
      </c>
    </row>
    <row r="19" spans="1:11" ht="15.95" customHeight="1" x14ac:dyDescent="0.3">
      <c r="A19" s="22">
        <f t="shared" si="6"/>
        <v>42460</v>
      </c>
      <c r="B19" s="20" t="str">
        <f t="shared" si="3"/>
        <v>A19</v>
      </c>
      <c r="C19" s="21">
        <v>8</v>
      </c>
      <c r="D19" s="9">
        <f t="shared" si="4"/>
        <v>991133.36209288845</v>
      </c>
      <c r="E19" s="9">
        <f t="shared" si="7"/>
        <v>9983.7988696949487</v>
      </c>
      <c r="F19" s="9">
        <f t="shared" si="5"/>
        <v>8672.4169183127724</v>
      </c>
      <c r="G19" s="9">
        <f t="shared" si="0"/>
        <v>1311.3819513821763</v>
      </c>
      <c r="H19" s="9">
        <f t="shared" si="1"/>
        <v>989821.9801415063</v>
      </c>
      <c r="I19" s="10">
        <f t="shared" si="2"/>
        <v>0.98982198014150635</v>
      </c>
      <c r="K19" s="1">
        <v>0.105</v>
      </c>
    </row>
    <row r="20" spans="1:11" ht="15.95" customHeight="1" x14ac:dyDescent="0.3">
      <c r="A20" s="22">
        <f t="shared" si="6"/>
        <v>42490</v>
      </c>
      <c r="B20" s="20" t="str">
        <f t="shared" si="3"/>
        <v>A20</v>
      </c>
      <c r="C20" s="21">
        <v>9</v>
      </c>
      <c r="D20" s="9">
        <f t="shared" si="4"/>
        <v>989821.9801415063</v>
      </c>
      <c r="E20" s="9">
        <f t="shared" si="7"/>
        <v>9983.7988696949487</v>
      </c>
      <c r="F20" s="9">
        <f t="shared" si="5"/>
        <v>8660.9423262381806</v>
      </c>
      <c r="G20" s="9">
        <f t="shared" si="0"/>
        <v>1322.8565434567681</v>
      </c>
      <c r="H20" s="9">
        <f t="shared" si="1"/>
        <v>988499.12359804951</v>
      </c>
      <c r="I20" s="10">
        <f t="shared" si="2"/>
        <v>0.98849912359804948</v>
      </c>
      <c r="K20" s="1">
        <v>0.105</v>
      </c>
    </row>
    <row r="21" spans="1:11" ht="15.95" customHeight="1" x14ac:dyDescent="0.3">
      <c r="A21" s="22">
        <f t="shared" si="6"/>
        <v>42521</v>
      </c>
      <c r="B21" s="20" t="str">
        <f t="shared" si="3"/>
        <v>A21</v>
      </c>
      <c r="C21" s="21">
        <v>10</v>
      </c>
      <c r="D21" s="9">
        <f t="shared" si="4"/>
        <v>988499.12359804951</v>
      </c>
      <c r="E21" s="9">
        <f t="shared" si="7"/>
        <v>9983.7988696949506</v>
      </c>
      <c r="F21" s="9">
        <f t="shared" si="5"/>
        <v>8649.3673314829339</v>
      </c>
      <c r="G21" s="9">
        <f t="shared" si="0"/>
        <v>1334.4315382120167</v>
      </c>
      <c r="H21" s="9">
        <f t="shared" si="1"/>
        <v>987164.69205983751</v>
      </c>
      <c r="I21" s="10">
        <f t="shared" si="2"/>
        <v>0.98716469205983748</v>
      </c>
      <c r="K21" s="1">
        <v>0.105</v>
      </c>
    </row>
    <row r="22" spans="1:11" ht="15.95" customHeight="1" x14ac:dyDescent="0.3">
      <c r="A22" s="22">
        <f t="shared" si="6"/>
        <v>42551</v>
      </c>
      <c r="B22" s="20" t="str">
        <f t="shared" si="3"/>
        <v>A22</v>
      </c>
      <c r="C22" s="21">
        <v>11</v>
      </c>
      <c r="D22" s="9">
        <f t="shared" si="4"/>
        <v>987164.69205983751</v>
      </c>
      <c r="E22" s="9">
        <f t="shared" si="7"/>
        <v>9983.7988696949506</v>
      </c>
      <c r="F22" s="9">
        <f t="shared" si="5"/>
        <v>8637.6910555235791</v>
      </c>
      <c r="G22" s="9">
        <f t="shared" si="0"/>
        <v>1346.1078141713715</v>
      </c>
      <c r="H22" s="9">
        <f t="shared" si="1"/>
        <v>985818.58424566616</v>
      </c>
      <c r="I22" s="10">
        <f t="shared" si="2"/>
        <v>0.98581858424566615</v>
      </c>
      <c r="K22" s="1">
        <v>0.105</v>
      </c>
    </row>
    <row r="23" spans="1:11" ht="15.95" customHeight="1" x14ac:dyDescent="0.3">
      <c r="A23" s="22">
        <f t="shared" si="6"/>
        <v>42582</v>
      </c>
      <c r="B23" s="20" t="str">
        <f t="shared" si="3"/>
        <v>A23</v>
      </c>
      <c r="C23" s="21">
        <v>12</v>
      </c>
      <c r="D23" s="9">
        <f t="shared" si="4"/>
        <v>985818.58424566616</v>
      </c>
      <c r="E23" s="9">
        <f t="shared" si="7"/>
        <v>9983.7988696949506</v>
      </c>
      <c r="F23" s="9">
        <f t="shared" si="5"/>
        <v>8625.9126121495774</v>
      </c>
      <c r="G23" s="9">
        <f t="shared" si="0"/>
        <v>1357.8862575453732</v>
      </c>
      <c r="H23" s="9">
        <f t="shared" si="1"/>
        <v>984460.69798812084</v>
      </c>
      <c r="I23" s="10">
        <f t="shared" si="2"/>
        <v>0.98446069798812086</v>
      </c>
      <c r="K23" s="1">
        <v>0.105</v>
      </c>
    </row>
    <row r="24" spans="1:11" ht="15.95" customHeight="1" x14ac:dyDescent="0.3">
      <c r="A24" s="22">
        <f t="shared" si="6"/>
        <v>42613</v>
      </c>
      <c r="B24" s="20" t="str">
        <f t="shared" si="3"/>
        <v>A24</v>
      </c>
      <c r="C24" s="21">
        <v>13</v>
      </c>
      <c r="D24" s="9">
        <f t="shared" si="4"/>
        <v>984460.69798812084</v>
      </c>
      <c r="E24" s="9">
        <f t="shared" si="7"/>
        <v>9983.7988696949506</v>
      </c>
      <c r="F24" s="9">
        <f t="shared" si="5"/>
        <v>8614.0311073960565</v>
      </c>
      <c r="G24" s="9">
        <f t="shared" si="0"/>
        <v>1369.767762298894</v>
      </c>
      <c r="H24" s="9">
        <f t="shared" si="1"/>
        <v>983090.93022582191</v>
      </c>
      <c r="I24" s="10">
        <f t="shared" si="2"/>
        <v>0.98309093022582195</v>
      </c>
      <c r="K24" s="1">
        <v>0.105</v>
      </c>
    </row>
    <row r="25" spans="1:11" ht="15.95" customHeight="1" x14ac:dyDescent="0.3">
      <c r="A25" s="22">
        <f t="shared" si="6"/>
        <v>42643</v>
      </c>
      <c r="B25" s="20" t="str">
        <f t="shared" si="3"/>
        <v>A25</v>
      </c>
      <c r="C25" s="21">
        <v>14</v>
      </c>
      <c r="D25" s="9">
        <f t="shared" si="4"/>
        <v>983090.93022582191</v>
      </c>
      <c r="E25" s="9">
        <f t="shared" si="7"/>
        <v>9983.7988696949506</v>
      </c>
      <c r="F25" s="9">
        <f t="shared" si="5"/>
        <v>8602.0456394759403</v>
      </c>
      <c r="G25" s="9">
        <f t="shared" si="0"/>
        <v>1381.7532302190102</v>
      </c>
      <c r="H25" s="9">
        <f t="shared" si="1"/>
        <v>981709.1769956029</v>
      </c>
      <c r="I25" s="10">
        <f t="shared" si="2"/>
        <v>0.98170917699560289</v>
      </c>
      <c r="K25" s="1">
        <v>0.105</v>
      </c>
    </row>
    <row r="26" spans="1:11" ht="15.95" customHeight="1" x14ac:dyDescent="0.3">
      <c r="A26" s="22">
        <f t="shared" si="6"/>
        <v>42674</v>
      </c>
      <c r="B26" s="20" t="str">
        <f t="shared" si="3"/>
        <v>A26</v>
      </c>
      <c r="C26" s="21">
        <v>15</v>
      </c>
      <c r="D26" s="9">
        <f t="shared" si="4"/>
        <v>981709.1769956029</v>
      </c>
      <c r="E26" s="9">
        <f t="shared" si="7"/>
        <v>9983.7988696949506</v>
      </c>
      <c r="F26" s="9">
        <f t="shared" si="5"/>
        <v>8589.9552987115258</v>
      </c>
      <c r="G26" s="9">
        <f t="shared" si="0"/>
        <v>1393.8435709834248</v>
      </c>
      <c r="H26" s="9">
        <f t="shared" si="1"/>
        <v>980315.33342461952</v>
      </c>
      <c r="I26" s="10">
        <f t="shared" si="2"/>
        <v>0.98031533342461952</v>
      </c>
      <c r="K26" s="1">
        <v>0.105</v>
      </c>
    </row>
    <row r="27" spans="1:11" ht="15.95" customHeight="1" x14ac:dyDescent="0.3">
      <c r="A27" s="22">
        <f t="shared" si="6"/>
        <v>42704</v>
      </c>
      <c r="B27" s="20" t="str">
        <f t="shared" si="3"/>
        <v>A27</v>
      </c>
      <c r="C27" s="21">
        <v>16</v>
      </c>
      <c r="D27" s="9">
        <f t="shared" si="4"/>
        <v>980315.33342461952</v>
      </c>
      <c r="E27" s="9">
        <f t="shared" si="7"/>
        <v>9983.7988696949506</v>
      </c>
      <c r="F27" s="9">
        <f t="shared" si="5"/>
        <v>8577.7591674654195</v>
      </c>
      <c r="G27" s="9">
        <f t="shared" si="0"/>
        <v>1406.039702229531</v>
      </c>
      <c r="H27" s="9">
        <f t="shared" si="1"/>
        <v>978909.29372238996</v>
      </c>
      <c r="I27" s="10">
        <f t="shared" si="2"/>
        <v>0.97890929372238999</v>
      </c>
      <c r="K27" s="1">
        <v>0.105</v>
      </c>
    </row>
    <row r="28" spans="1:11" ht="15.95" customHeight="1" x14ac:dyDescent="0.3">
      <c r="A28" s="22">
        <f t="shared" si="6"/>
        <v>42735</v>
      </c>
      <c r="B28" s="20" t="str">
        <f t="shared" si="3"/>
        <v>A28</v>
      </c>
      <c r="C28" s="21">
        <v>17</v>
      </c>
      <c r="D28" s="9">
        <f t="shared" si="4"/>
        <v>978909.29372238996</v>
      </c>
      <c r="E28" s="9">
        <f t="shared" si="7"/>
        <v>9983.7988696949506</v>
      </c>
      <c r="F28" s="9">
        <f t="shared" si="5"/>
        <v>8565.4563200709108</v>
      </c>
      <c r="G28" s="9">
        <f t="shared" si="0"/>
        <v>1418.3425496240397</v>
      </c>
      <c r="H28" s="9">
        <f t="shared" si="1"/>
        <v>977490.95117276593</v>
      </c>
      <c r="I28" s="10">
        <f t="shared" si="2"/>
        <v>0.97749095117276597</v>
      </c>
      <c r="K28" s="1">
        <v>0.105</v>
      </c>
    </row>
    <row r="29" spans="1:11" ht="15.95" customHeight="1" x14ac:dyDescent="0.3">
      <c r="A29" s="22">
        <f t="shared" si="6"/>
        <v>42766</v>
      </c>
      <c r="B29" s="20" t="str">
        <f t="shared" si="3"/>
        <v>A29</v>
      </c>
      <c r="C29" s="21">
        <v>18</v>
      </c>
      <c r="D29" s="9">
        <f t="shared" si="4"/>
        <v>977490.95117276593</v>
      </c>
      <c r="E29" s="9">
        <f t="shared" si="7"/>
        <v>9983.7988696949506</v>
      </c>
      <c r="F29" s="9">
        <f t="shared" si="5"/>
        <v>8553.0458227617019</v>
      </c>
      <c r="G29" s="9">
        <f t="shared" si="0"/>
        <v>1430.7530469332487</v>
      </c>
      <c r="H29" s="9">
        <f t="shared" si="1"/>
        <v>976060.19812583271</v>
      </c>
      <c r="I29" s="10">
        <f t="shared" si="2"/>
        <v>0.97606019812583267</v>
      </c>
      <c r="K29" s="1">
        <v>0.105</v>
      </c>
    </row>
    <row r="30" spans="1:11" ht="15.95" customHeight="1" x14ac:dyDescent="0.3">
      <c r="A30" s="22">
        <f t="shared" si="6"/>
        <v>42794</v>
      </c>
      <c r="B30" s="20" t="str">
        <f t="shared" si="3"/>
        <v>A30</v>
      </c>
      <c r="C30" s="21">
        <v>19</v>
      </c>
      <c r="D30" s="9">
        <f t="shared" si="4"/>
        <v>976060.19812583271</v>
      </c>
      <c r="E30" s="9">
        <f t="shared" si="7"/>
        <v>9983.7988696949506</v>
      </c>
      <c r="F30" s="9">
        <f t="shared" si="5"/>
        <v>8540.5267336010347</v>
      </c>
      <c r="G30" s="9">
        <f t="shared" si="0"/>
        <v>1443.2721360939158</v>
      </c>
      <c r="H30" s="9">
        <f t="shared" si="1"/>
        <v>974616.92598973878</v>
      </c>
      <c r="I30" s="10">
        <f t="shared" si="2"/>
        <v>0.97461692598973881</v>
      </c>
      <c r="K30" s="1">
        <v>0.105</v>
      </c>
    </row>
    <row r="31" spans="1:11" ht="15.95" customHeight="1" x14ac:dyDescent="0.3">
      <c r="A31" s="22">
        <f t="shared" si="6"/>
        <v>42825</v>
      </c>
      <c r="B31" s="20" t="str">
        <f t="shared" si="3"/>
        <v>A31</v>
      </c>
      <c r="C31" s="21">
        <v>20</v>
      </c>
      <c r="D31" s="9">
        <f t="shared" si="4"/>
        <v>974616.92598973878</v>
      </c>
      <c r="E31" s="9">
        <f t="shared" si="7"/>
        <v>9983.7988696949506</v>
      </c>
      <c r="F31" s="9">
        <f t="shared" si="5"/>
        <v>8527.8981024102141</v>
      </c>
      <c r="G31" s="9">
        <f t="shared" si="0"/>
        <v>1455.9007672847365</v>
      </c>
      <c r="H31" s="9">
        <f t="shared" si="1"/>
        <v>973161.02522245399</v>
      </c>
      <c r="I31" s="10">
        <f t="shared" si="2"/>
        <v>0.97316102522245396</v>
      </c>
      <c r="K31" s="1">
        <v>0.105</v>
      </c>
    </row>
    <row r="32" spans="1:11" ht="15.95" customHeight="1" x14ac:dyDescent="0.3">
      <c r="A32" s="22">
        <f t="shared" si="6"/>
        <v>42855</v>
      </c>
      <c r="B32" s="20" t="str">
        <f t="shared" si="3"/>
        <v>A32</v>
      </c>
      <c r="C32" s="21">
        <v>21</v>
      </c>
      <c r="D32" s="9">
        <f t="shared" si="4"/>
        <v>973161.02522245399</v>
      </c>
      <c r="E32" s="9">
        <f t="shared" si="7"/>
        <v>9983.7988696949487</v>
      </c>
      <c r="F32" s="9">
        <f t="shared" si="5"/>
        <v>8515.1589706964714</v>
      </c>
      <c r="G32" s="9">
        <f t="shared" si="0"/>
        <v>1468.6398989984773</v>
      </c>
      <c r="H32" s="9">
        <f t="shared" si="1"/>
        <v>971692.38532345556</v>
      </c>
      <c r="I32" s="10">
        <f t="shared" si="2"/>
        <v>0.97169238532345559</v>
      </c>
      <c r="K32" s="1">
        <v>0.105</v>
      </c>
    </row>
    <row r="33" spans="1:11" ht="15.95" customHeight="1" x14ac:dyDescent="0.3">
      <c r="A33" s="22">
        <f t="shared" si="6"/>
        <v>42886</v>
      </c>
      <c r="B33" s="20" t="str">
        <f t="shared" si="3"/>
        <v>A33</v>
      </c>
      <c r="C33" s="21">
        <v>22</v>
      </c>
      <c r="D33" s="9">
        <f t="shared" si="4"/>
        <v>971692.38532345556</v>
      </c>
      <c r="E33" s="9">
        <f t="shared" si="7"/>
        <v>9983.7988696949506</v>
      </c>
      <c r="F33" s="9">
        <f t="shared" si="5"/>
        <v>8502.3083715802368</v>
      </c>
      <c r="G33" s="9">
        <f t="shared" si="0"/>
        <v>1481.4904981147138</v>
      </c>
      <c r="H33" s="9">
        <f t="shared" si="1"/>
        <v>970210.89482534083</v>
      </c>
      <c r="I33" s="10">
        <f t="shared" si="2"/>
        <v>0.97021089482534084</v>
      </c>
      <c r="K33" s="1">
        <v>0.105</v>
      </c>
    </row>
    <row r="34" spans="1:11" ht="15.95" customHeight="1" x14ac:dyDescent="0.3">
      <c r="A34" s="22">
        <f t="shared" si="6"/>
        <v>42916</v>
      </c>
      <c r="B34" s="20" t="str">
        <f t="shared" si="3"/>
        <v>A34</v>
      </c>
      <c r="C34" s="21">
        <v>23</v>
      </c>
      <c r="D34" s="9">
        <f t="shared" si="4"/>
        <v>970210.89482534083</v>
      </c>
      <c r="E34" s="9">
        <f t="shared" si="7"/>
        <v>9983.7988696949506</v>
      </c>
      <c r="F34" s="9">
        <f t="shared" si="5"/>
        <v>8489.3453297217329</v>
      </c>
      <c r="G34" s="9">
        <f t="shared" si="0"/>
        <v>1494.4535399732176</v>
      </c>
      <c r="H34" s="9">
        <f t="shared" si="1"/>
        <v>968716.44128536759</v>
      </c>
      <c r="I34" s="10">
        <f t="shared" si="2"/>
        <v>0.9687164412853676</v>
      </c>
      <c r="K34" s="1">
        <v>0.105</v>
      </c>
    </row>
    <row r="35" spans="1:11" ht="15.95" customHeight="1" x14ac:dyDescent="0.3">
      <c r="A35" s="22">
        <f t="shared" si="6"/>
        <v>42947</v>
      </c>
      <c r="B35" s="20" t="str">
        <f t="shared" si="3"/>
        <v>A35</v>
      </c>
      <c r="C35" s="21">
        <v>24</v>
      </c>
      <c r="D35" s="9">
        <f t="shared" si="4"/>
        <v>968716.44128536759</v>
      </c>
      <c r="E35" s="9">
        <f t="shared" si="7"/>
        <v>9983.7988696949506</v>
      </c>
      <c r="F35" s="9">
        <f t="shared" si="5"/>
        <v>8476.2688612469665</v>
      </c>
      <c r="G35" s="9">
        <f t="shared" si="0"/>
        <v>1507.5300084479841</v>
      </c>
      <c r="H35" s="9">
        <f t="shared" si="1"/>
        <v>967208.91127691965</v>
      </c>
      <c r="I35" s="10">
        <f t="shared" si="2"/>
        <v>0.96720891127691966</v>
      </c>
      <c r="K35" s="1">
        <v>0.105</v>
      </c>
    </row>
    <row r="36" spans="1:11" ht="15.95" customHeight="1" x14ac:dyDescent="0.3">
      <c r="A36" s="22">
        <f t="shared" si="6"/>
        <v>42978</v>
      </c>
      <c r="B36" s="20" t="str">
        <f t="shared" si="3"/>
        <v>A36</v>
      </c>
      <c r="C36" s="21">
        <v>25</v>
      </c>
      <c r="D36" s="9">
        <f t="shared" si="4"/>
        <v>967208.91127691965</v>
      </c>
      <c r="E36" s="9">
        <f t="shared" si="7"/>
        <v>9983.7988696949506</v>
      </c>
      <c r="F36" s="9">
        <f t="shared" si="5"/>
        <v>8463.0779736730456</v>
      </c>
      <c r="G36" s="9">
        <f t="shared" si="0"/>
        <v>1520.720896021905</v>
      </c>
      <c r="H36" s="9">
        <f t="shared" si="1"/>
        <v>965688.19038089772</v>
      </c>
      <c r="I36" s="10">
        <f t="shared" si="2"/>
        <v>0.9656881903808977</v>
      </c>
      <c r="K36" s="1">
        <v>0.105</v>
      </c>
    </row>
    <row r="37" spans="1:11" ht="15.95" customHeight="1" x14ac:dyDescent="0.3">
      <c r="A37" s="22">
        <f t="shared" si="6"/>
        <v>43008</v>
      </c>
      <c r="B37" s="20" t="str">
        <f t="shared" si="3"/>
        <v>A37</v>
      </c>
      <c r="C37" s="21">
        <v>26</v>
      </c>
      <c r="D37" s="9">
        <f t="shared" si="4"/>
        <v>965688.19038089772</v>
      </c>
      <c r="E37" s="9">
        <f t="shared" si="7"/>
        <v>9983.7988696949506</v>
      </c>
      <c r="F37" s="9">
        <f t="shared" si="5"/>
        <v>8449.7716658328554</v>
      </c>
      <c r="G37" s="9">
        <f t="shared" si="0"/>
        <v>1534.0272038620951</v>
      </c>
      <c r="H37" s="9">
        <f t="shared" si="1"/>
        <v>964154.16317703563</v>
      </c>
      <c r="I37" s="10">
        <f t="shared" si="2"/>
        <v>0.96415416317703562</v>
      </c>
      <c r="K37" s="1">
        <v>0.105</v>
      </c>
    </row>
    <row r="38" spans="1:11" ht="15.95" customHeight="1" x14ac:dyDescent="0.3">
      <c r="A38" s="22">
        <f t="shared" si="6"/>
        <v>43039</v>
      </c>
      <c r="B38" s="20" t="str">
        <f t="shared" si="3"/>
        <v>A38</v>
      </c>
      <c r="C38" s="21">
        <v>27</v>
      </c>
      <c r="D38" s="9">
        <f t="shared" si="4"/>
        <v>964154.16317703563</v>
      </c>
      <c r="E38" s="9">
        <f t="shared" si="7"/>
        <v>9983.7988696949506</v>
      </c>
      <c r="F38" s="9">
        <f t="shared" si="5"/>
        <v>8436.3489277990611</v>
      </c>
      <c r="G38" s="9">
        <f t="shared" si="0"/>
        <v>1547.4499418958894</v>
      </c>
      <c r="H38" s="9">
        <f t="shared" si="1"/>
        <v>962606.71323513973</v>
      </c>
      <c r="I38" s="10">
        <f t="shared" si="2"/>
        <v>0.96260671323513969</v>
      </c>
      <c r="K38" s="1">
        <v>0.105</v>
      </c>
    </row>
    <row r="39" spans="1:11" ht="15.95" customHeight="1" x14ac:dyDescent="0.3">
      <c r="A39" s="22">
        <f t="shared" si="6"/>
        <v>43069</v>
      </c>
      <c r="B39" s="20" t="str">
        <f t="shared" si="3"/>
        <v>A39</v>
      </c>
      <c r="C39" s="21">
        <v>28</v>
      </c>
      <c r="D39" s="9">
        <f t="shared" si="4"/>
        <v>962606.71323513973</v>
      </c>
      <c r="E39" s="9">
        <f t="shared" si="7"/>
        <v>9983.7988696949506</v>
      </c>
      <c r="F39" s="9">
        <f t="shared" si="5"/>
        <v>8422.8087408074734</v>
      </c>
      <c r="G39" s="9">
        <f t="shared" si="0"/>
        <v>1560.9901288874771</v>
      </c>
      <c r="H39" s="9">
        <f t="shared" si="1"/>
        <v>961045.72310625226</v>
      </c>
      <c r="I39" s="10">
        <f t="shared" si="2"/>
        <v>0.96104572310625225</v>
      </c>
      <c r="K39" s="1">
        <v>0.105</v>
      </c>
    </row>
    <row r="40" spans="1:11" ht="15.95" customHeight="1" x14ac:dyDescent="0.3">
      <c r="A40" s="22">
        <f t="shared" si="6"/>
        <v>43100</v>
      </c>
      <c r="B40" s="20" t="str">
        <f t="shared" si="3"/>
        <v>A40</v>
      </c>
      <c r="C40" s="21">
        <v>29</v>
      </c>
      <c r="D40" s="9">
        <f t="shared" si="4"/>
        <v>961045.72310625226</v>
      </c>
      <c r="E40" s="9">
        <f t="shared" si="7"/>
        <v>9983.7988696949506</v>
      </c>
      <c r="F40" s="9">
        <f t="shared" si="5"/>
        <v>8409.1500771797073</v>
      </c>
      <c r="G40" s="9">
        <f t="shared" si="0"/>
        <v>1574.6487925152433</v>
      </c>
      <c r="H40" s="9">
        <f t="shared" si="1"/>
        <v>959471.07431373699</v>
      </c>
      <c r="I40" s="10">
        <f t="shared" si="2"/>
        <v>0.95947107431373702</v>
      </c>
      <c r="K40" s="1">
        <v>0.105</v>
      </c>
    </row>
    <row r="41" spans="1:11" ht="15.95" customHeight="1" x14ac:dyDescent="0.3">
      <c r="A41" s="22">
        <f t="shared" si="6"/>
        <v>43131</v>
      </c>
      <c r="B41" s="20" t="str">
        <f t="shared" si="3"/>
        <v>A41</v>
      </c>
      <c r="C41" s="21">
        <v>30</v>
      </c>
      <c r="D41" s="9">
        <f t="shared" si="4"/>
        <v>959471.07431373699</v>
      </c>
      <c r="E41" s="9">
        <f t="shared" si="7"/>
        <v>9983.7988696949506</v>
      </c>
      <c r="F41" s="9">
        <f t="shared" si="5"/>
        <v>8395.371900245198</v>
      </c>
      <c r="G41" s="9">
        <f t="shared" si="0"/>
        <v>1588.4269694497525</v>
      </c>
      <c r="H41" s="9">
        <f t="shared" si="1"/>
        <v>957882.64734428725</v>
      </c>
      <c r="I41" s="10">
        <f t="shared" si="2"/>
        <v>0.9578826473442873</v>
      </c>
      <c r="K41" s="1">
        <v>0.105</v>
      </c>
    </row>
    <row r="42" spans="1:11" ht="15.95" customHeight="1" x14ac:dyDescent="0.3">
      <c r="A42" s="22">
        <f t="shared" si="6"/>
        <v>43159</v>
      </c>
      <c r="B42" s="20" t="str">
        <f t="shared" si="3"/>
        <v>A42</v>
      </c>
      <c r="C42" s="21">
        <v>31</v>
      </c>
      <c r="D42" s="9">
        <f t="shared" si="4"/>
        <v>957882.64734428725</v>
      </c>
      <c r="E42" s="9">
        <f t="shared" si="7"/>
        <v>9983.7988696949506</v>
      </c>
      <c r="F42" s="9">
        <f t="shared" si="5"/>
        <v>8381.4731642625138</v>
      </c>
      <c r="G42" s="9">
        <f t="shared" si="0"/>
        <v>1602.3257054324367</v>
      </c>
      <c r="H42" s="9">
        <f t="shared" si="1"/>
        <v>956280.3216388548</v>
      </c>
      <c r="I42" s="10">
        <f t="shared" si="2"/>
        <v>0.95628032163885479</v>
      </c>
      <c r="K42" s="1">
        <v>0.105</v>
      </c>
    </row>
    <row r="43" spans="1:11" ht="15.95" customHeight="1" x14ac:dyDescent="0.3">
      <c r="A43" s="22">
        <f t="shared" si="6"/>
        <v>43190</v>
      </c>
      <c r="B43" s="20" t="str">
        <f t="shared" si="3"/>
        <v>A43</v>
      </c>
      <c r="C43" s="21">
        <v>32</v>
      </c>
      <c r="D43" s="9">
        <f t="shared" si="4"/>
        <v>956280.3216388548</v>
      </c>
      <c r="E43" s="9">
        <f t="shared" si="7"/>
        <v>9983.7988696949506</v>
      </c>
      <c r="F43" s="9">
        <f t="shared" si="5"/>
        <v>8367.4528143399784</v>
      </c>
      <c r="G43" s="9">
        <f t="shared" si="0"/>
        <v>1616.3460553549721</v>
      </c>
      <c r="H43" s="9">
        <f t="shared" si="1"/>
        <v>954663.97558349988</v>
      </c>
      <c r="I43" s="10">
        <f t="shared" si="2"/>
        <v>0.95466397558349991</v>
      </c>
      <c r="K43" s="1">
        <v>0.105</v>
      </c>
    </row>
    <row r="44" spans="1:11" ht="15.95" customHeight="1" x14ac:dyDescent="0.3">
      <c r="A44" s="22">
        <f t="shared" si="6"/>
        <v>43220</v>
      </c>
      <c r="B44" s="20" t="str">
        <f t="shared" si="3"/>
        <v>A44</v>
      </c>
      <c r="C44" s="21">
        <v>33</v>
      </c>
      <c r="D44" s="9">
        <f t="shared" si="4"/>
        <v>954663.97558349988</v>
      </c>
      <c r="E44" s="9">
        <f t="shared" si="7"/>
        <v>9983.7988696949506</v>
      </c>
      <c r="F44" s="9">
        <f t="shared" si="5"/>
        <v>8353.3097863556231</v>
      </c>
      <c r="G44" s="9">
        <f t="shared" si="0"/>
        <v>1630.4890833393274</v>
      </c>
      <c r="H44" s="9">
        <f t="shared" si="1"/>
        <v>953033.48650016054</v>
      </c>
      <c r="I44" s="10">
        <f t="shared" si="2"/>
        <v>0.95303348650016051</v>
      </c>
      <c r="K44" s="1">
        <v>0.105</v>
      </c>
    </row>
    <row r="45" spans="1:11" ht="15.95" customHeight="1" x14ac:dyDescent="0.3">
      <c r="A45" s="22">
        <f t="shared" si="6"/>
        <v>43251</v>
      </c>
      <c r="B45" s="20" t="str">
        <f t="shared" si="3"/>
        <v>A45</v>
      </c>
      <c r="C45" s="21">
        <v>34</v>
      </c>
      <c r="D45" s="9">
        <f t="shared" si="4"/>
        <v>953033.48650016054</v>
      </c>
      <c r="E45" s="9">
        <f t="shared" si="7"/>
        <v>9983.7988696949506</v>
      </c>
      <c r="F45" s="9">
        <f t="shared" si="5"/>
        <v>8339.0430068764053</v>
      </c>
      <c r="G45" s="9">
        <f t="shared" si="0"/>
        <v>1644.7558628185452</v>
      </c>
      <c r="H45" s="9">
        <f t="shared" si="1"/>
        <v>951388.73063734197</v>
      </c>
      <c r="I45" s="10">
        <f t="shared" si="2"/>
        <v>0.95138873063734197</v>
      </c>
      <c r="K45" s="1">
        <v>0.105</v>
      </c>
    </row>
    <row r="46" spans="1:11" ht="15.95" customHeight="1" x14ac:dyDescent="0.3">
      <c r="A46" s="22">
        <f t="shared" si="6"/>
        <v>43281</v>
      </c>
      <c r="B46" s="20" t="str">
        <f t="shared" si="3"/>
        <v>A46</v>
      </c>
      <c r="C46" s="21">
        <v>35</v>
      </c>
      <c r="D46" s="9">
        <f t="shared" si="4"/>
        <v>951388.73063734197</v>
      </c>
      <c r="E46" s="9">
        <f t="shared" si="7"/>
        <v>9983.7988696949506</v>
      </c>
      <c r="F46" s="9">
        <f t="shared" si="5"/>
        <v>8324.6513930767414</v>
      </c>
      <c r="G46" s="9">
        <f t="shared" si="0"/>
        <v>1659.1474766182091</v>
      </c>
      <c r="H46" s="9">
        <f t="shared" si="1"/>
        <v>949729.58316072379</v>
      </c>
      <c r="I46" s="10">
        <f t="shared" si="2"/>
        <v>0.94972958316072376</v>
      </c>
      <c r="K46" s="1">
        <v>0.105</v>
      </c>
    </row>
    <row r="47" spans="1:11" ht="15.95" customHeight="1" x14ac:dyDescent="0.3">
      <c r="A47" s="22">
        <f t="shared" si="6"/>
        <v>43312</v>
      </c>
      <c r="B47" s="20" t="str">
        <f t="shared" si="3"/>
        <v>A47</v>
      </c>
      <c r="C47" s="21">
        <v>36</v>
      </c>
      <c r="D47" s="9">
        <f t="shared" si="4"/>
        <v>949729.58316072379</v>
      </c>
      <c r="E47" s="9">
        <f t="shared" si="7"/>
        <v>9983.7988696949506</v>
      </c>
      <c r="F47" s="9">
        <f t="shared" si="5"/>
        <v>8310.1338526563322</v>
      </c>
      <c r="G47" s="9">
        <f t="shared" si="0"/>
        <v>1673.6650170386183</v>
      </c>
      <c r="H47" s="9">
        <f t="shared" si="1"/>
        <v>948055.91814368521</v>
      </c>
      <c r="I47" s="10">
        <f t="shared" si="2"/>
        <v>0.94805591814368517</v>
      </c>
      <c r="K47" s="1">
        <v>0.105</v>
      </c>
    </row>
    <row r="48" spans="1:11" ht="15.95" customHeight="1" x14ac:dyDescent="0.3">
      <c r="A48" s="22">
        <f t="shared" si="6"/>
        <v>43343</v>
      </c>
      <c r="B48" s="20" t="str">
        <f t="shared" si="3"/>
        <v>A48</v>
      </c>
      <c r="C48" s="21">
        <v>37</v>
      </c>
      <c r="D48" s="9">
        <f t="shared" si="4"/>
        <v>948055.91814368521</v>
      </c>
      <c r="E48" s="9">
        <f t="shared" si="7"/>
        <v>9983.7988696949506</v>
      </c>
      <c r="F48" s="9">
        <f t="shared" si="5"/>
        <v>8295.4892837572461</v>
      </c>
      <c r="G48" s="9">
        <f t="shared" si="0"/>
        <v>1688.3095859377045</v>
      </c>
      <c r="H48" s="9">
        <f t="shared" si="1"/>
        <v>946367.60855774756</v>
      </c>
      <c r="I48" s="10">
        <f t="shared" si="2"/>
        <v>0.9463676085577476</v>
      </c>
      <c r="K48" s="1">
        <v>0.105</v>
      </c>
    </row>
    <row r="49" spans="1:11" ht="15.95" customHeight="1" x14ac:dyDescent="0.3">
      <c r="A49" s="22">
        <f t="shared" si="6"/>
        <v>43373</v>
      </c>
      <c r="B49" s="20" t="str">
        <f t="shared" si="3"/>
        <v>A49</v>
      </c>
      <c r="C49" s="21">
        <v>38</v>
      </c>
      <c r="D49" s="9">
        <f t="shared" si="4"/>
        <v>946367.60855774756</v>
      </c>
      <c r="E49" s="9">
        <f t="shared" si="7"/>
        <v>9983.7988696949506</v>
      </c>
      <c r="F49" s="9">
        <f t="shared" si="5"/>
        <v>8280.7165748802909</v>
      </c>
      <c r="G49" s="9">
        <f t="shared" si="0"/>
        <v>1703.0822948146597</v>
      </c>
      <c r="H49" s="9">
        <f t="shared" si="1"/>
        <v>944664.52626293292</v>
      </c>
      <c r="I49" s="10">
        <f t="shared" si="2"/>
        <v>0.94466452626293296</v>
      </c>
      <c r="K49" s="1">
        <v>0.105</v>
      </c>
    </row>
    <row r="50" spans="1:11" ht="15.95" customHeight="1" x14ac:dyDescent="0.3">
      <c r="A50" s="22">
        <f t="shared" si="6"/>
        <v>43404</v>
      </c>
      <c r="B50" s="20" t="str">
        <f t="shared" si="3"/>
        <v>A50</v>
      </c>
      <c r="C50" s="21">
        <v>39</v>
      </c>
      <c r="D50" s="9">
        <f t="shared" si="4"/>
        <v>944664.52626293292</v>
      </c>
      <c r="E50" s="9">
        <f t="shared" si="7"/>
        <v>9983.7988696949524</v>
      </c>
      <c r="F50" s="9">
        <f t="shared" si="5"/>
        <v>8265.814604800662</v>
      </c>
      <c r="G50" s="9">
        <f t="shared" si="0"/>
        <v>1717.9842648942904</v>
      </c>
      <c r="H50" s="9">
        <f t="shared" si="1"/>
        <v>942946.54199803865</v>
      </c>
      <c r="I50" s="10">
        <f t="shared" si="2"/>
        <v>0.94294654199803862</v>
      </c>
      <c r="K50" s="1">
        <v>0.105</v>
      </c>
    </row>
    <row r="51" spans="1:11" ht="15.95" customHeight="1" x14ac:dyDescent="0.3">
      <c r="A51" s="22">
        <f t="shared" si="6"/>
        <v>43434</v>
      </c>
      <c r="B51" s="20" t="str">
        <f t="shared" si="3"/>
        <v>A51</v>
      </c>
      <c r="C51" s="21">
        <v>40</v>
      </c>
      <c r="D51" s="9">
        <f t="shared" si="4"/>
        <v>942946.54199803865</v>
      </c>
      <c r="E51" s="9">
        <f t="shared" si="7"/>
        <v>9983.7988696949524</v>
      </c>
      <c r="F51" s="9">
        <f t="shared" si="5"/>
        <v>8250.7822424828373</v>
      </c>
      <c r="G51" s="9">
        <f t="shared" si="0"/>
        <v>1733.0166272121151</v>
      </c>
      <c r="H51" s="9">
        <f t="shared" si="1"/>
        <v>941213.52537082648</v>
      </c>
      <c r="I51" s="10">
        <f t="shared" si="2"/>
        <v>0.94121352537082648</v>
      </c>
      <c r="K51" s="1">
        <v>0.105</v>
      </c>
    </row>
    <row r="52" spans="1:11" ht="15.95" customHeight="1" x14ac:dyDescent="0.3">
      <c r="A52" s="22">
        <f t="shared" si="6"/>
        <v>43465</v>
      </c>
      <c r="B52" s="20" t="str">
        <f t="shared" si="3"/>
        <v>A52</v>
      </c>
      <c r="C52" s="21">
        <v>41</v>
      </c>
      <c r="D52" s="9">
        <f t="shared" si="4"/>
        <v>941213.52537082648</v>
      </c>
      <c r="E52" s="9">
        <f t="shared" si="7"/>
        <v>9983.7988696949506</v>
      </c>
      <c r="F52" s="9">
        <f t="shared" si="5"/>
        <v>8235.6183469947318</v>
      </c>
      <c r="G52" s="9">
        <f t="shared" si="0"/>
        <v>1748.1805227002187</v>
      </c>
      <c r="H52" s="9">
        <f t="shared" si="1"/>
        <v>939465.34484812629</v>
      </c>
      <c r="I52" s="10">
        <f t="shared" si="2"/>
        <v>0.93946534484812627</v>
      </c>
      <c r="K52" s="1">
        <v>0.105</v>
      </c>
    </row>
    <row r="53" spans="1:11" ht="15.95" customHeight="1" x14ac:dyDescent="0.3">
      <c r="A53" s="22">
        <f t="shared" si="6"/>
        <v>43496</v>
      </c>
      <c r="B53" s="20" t="str">
        <f t="shared" si="3"/>
        <v>A53</v>
      </c>
      <c r="C53" s="21">
        <v>42</v>
      </c>
      <c r="D53" s="9">
        <f t="shared" si="4"/>
        <v>939465.34484812629</v>
      </c>
      <c r="E53" s="9">
        <f t="shared" si="7"/>
        <v>9983.7988696949524</v>
      </c>
      <c r="F53" s="9">
        <f t="shared" si="5"/>
        <v>8220.3217674211046</v>
      </c>
      <c r="G53" s="9">
        <f t="shared" si="0"/>
        <v>1763.4771022738478</v>
      </c>
      <c r="H53" s="9">
        <f t="shared" si="1"/>
        <v>937701.86774585245</v>
      </c>
      <c r="I53" s="10">
        <f t="shared" si="2"/>
        <v>0.9377018677458524</v>
      </c>
      <c r="K53" s="1">
        <v>0.105</v>
      </c>
    </row>
    <row r="54" spans="1:11" ht="15.95" customHeight="1" x14ac:dyDescent="0.3">
      <c r="A54" s="22">
        <f t="shared" si="6"/>
        <v>43524</v>
      </c>
      <c r="B54" s="20" t="str">
        <f t="shared" si="3"/>
        <v>A54</v>
      </c>
      <c r="C54" s="21">
        <v>43</v>
      </c>
      <c r="D54" s="9">
        <f t="shared" si="4"/>
        <v>937701.86774585245</v>
      </c>
      <c r="E54" s="9">
        <f t="shared" si="7"/>
        <v>9983.7988696949524</v>
      </c>
      <c r="F54" s="9">
        <f t="shared" si="5"/>
        <v>8204.8913427762091</v>
      </c>
      <c r="G54" s="9">
        <f t="shared" si="0"/>
        <v>1778.9075269187433</v>
      </c>
      <c r="H54" s="9">
        <f t="shared" si="1"/>
        <v>935922.96021893376</v>
      </c>
      <c r="I54" s="10">
        <f t="shared" si="2"/>
        <v>0.93592296021893373</v>
      </c>
      <c r="K54" s="1">
        <v>0.105</v>
      </c>
    </row>
    <row r="55" spans="1:11" ht="15.95" customHeight="1" x14ac:dyDescent="0.3">
      <c r="A55" s="22">
        <f t="shared" si="6"/>
        <v>43555</v>
      </c>
      <c r="B55" s="20" t="str">
        <f t="shared" si="3"/>
        <v>A55</v>
      </c>
      <c r="C55" s="21">
        <v>44</v>
      </c>
      <c r="D55" s="9">
        <f t="shared" si="4"/>
        <v>935922.96021893376</v>
      </c>
      <c r="E55" s="9">
        <f t="shared" si="7"/>
        <v>9983.7988696949524</v>
      </c>
      <c r="F55" s="9">
        <f t="shared" si="5"/>
        <v>8189.3259019156694</v>
      </c>
      <c r="G55" s="9">
        <f t="shared" si="0"/>
        <v>1794.472967779283</v>
      </c>
      <c r="H55" s="9">
        <f t="shared" si="1"/>
        <v>934128.4872511545</v>
      </c>
      <c r="I55" s="10">
        <f t="shared" si="2"/>
        <v>0.93412848725115449</v>
      </c>
      <c r="K55" s="1">
        <v>0.105</v>
      </c>
    </row>
    <row r="56" spans="1:11" ht="15.95" customHeight="1" x14ac:dyDescent="0.3">
      <c r="A56" s="22">
        <f t="shared" si="6"/>
        <v>43585</v>
      </c>
      <c r="B56" s="20" t="str">
        <f t="shared" si="3"/>
        <v>A56</v>
      </c>
      <c r="C56" s="21">
        <v>45</v>
      </c>
      <c r="D56" s="9">
        <f t="shared" si="4"/>
        <v>934128.4872511545</v>
      </c>
      <c r="E56" s="9">
        <f t="shared" si="7"/>
        <v>9983.7988696949524</v>
      </c>
      <c r="F56" s="9">
        <f t="shared" si="5"/>
        <v>8173.6242634476012</v>
      </c>
      <c r="G56" s="9">
        <f t="shared" si="0"/>
        <v>1810.1746062473512</v>
      </c>
      <c r="H56" s="9">
        <f t="shared" si="1"/>
        <v>932318.31264490716</v>
      </c>
      <c r="I56" s="10">
        <f t="shared" si="2"/>
        <v>0.93231831264490717</v>
      </c>
      <c r="K56" s="1">
        <v>0.105</v>
      </c>
    </row>
    <row r="57" spans="1:11" ht="15.95" customHeight="1" x14ac:dyDescent="0.3">
      <c r="A57" s="22">
        <f t="shared" si="6"/>
        <v>43616</v>
      </c>
      <c r="B57" s="20" t="str">
        <f t="shared" si="3"/>
        <v>A57</v>
      </c>
      <c r="C57" s="21">
        <v>46</v>
      </c>
      <c r="D57" s="9">
        <f t="shared" si="4"/>
        <v>932318.31264490716</v>
      </c>
      <c r="E57" s="9">
        <f t="shared" si="7"/>
        <v>9983.7988696949524</v>
      </c>
      <c r="F57" s="9">
        <f t="shared" si="5"/>
        <v>8157.7852356429366</v>
      </c>
      <c r="G57" s="9">
        <f t="shared" si="0"/>
        <v>1826.0136340520157</v>
      </c>
      <c r="H57" s="9">
        <f t="shared" si="1"/>
        <v>930492.29901085515</v>
      </c>
      <c r="I57" s="10">
        <f t="shared" si="2"/>
        <v>0.93049229901085517</v>
      </c>
      <c r="K57" s="1">
        <v>0.105</v>
      </c>
    </row>
    <row r="58" spans="1:11" ht="15.95" customHeight="1" x14ac:dyDescent="0.3">
      <c r="A58" s="22">
        <f t="shared" si="6"/>
        <v>43646</v>
      </c>
      <c r="B58" s="20" t="str">
        <f t="shared" si="3"/>
        <v>A58</v>
      </c>
      <c r="C58" s="21">
        <v>47</v>
      </c>
      <c r="D58" s="9">
        <f t="shared" si="4"/>
        <v>930492.29901085515</v>
      </c>
      <c r="E58" s="9">
        <f t="shared" si="7"/>
        <v>9983.7988696949524</v>
      </c>
      <c r="F58" s="9">
        <f t="shared" si="5"/>
        <v>8141.8076163449814</v>
      </c>
      <c r="G58" s="9">
        <f t="shared" si="0"/>
        <v>1841.991253349971</v>
      </c>
      <c r="H58" s="9">
        <f t="shared" si="1"/>
        <v>928650.30775750522</v>
      </c>
      <c r="I58" s="10">
        <f t="shared" si="2"/>
        <v>0.92865030775750523</v>
      </c>
      <c r="K58" s="1">
        <v>0.105</v>
      </c>
    </row>
    <row r="59" spans="1:11" ht="15.95" customHeight="1" x14ac:dyDescent="0.3">
      <c r="A59" s="22">
        <f t="shared" si="6"/>
        <v>43677</v>
      </c>
      <c r="B59" s="20" t="str">
        <f t="shared" si="3"/>
        <v>A59</v>
      </c>
      <c r="C59" s="21">
        <v>48</v>
      </c>
      <c r="D59" s="9">
        <f t="shared" si="4"/>
        <v>928650.30775750522</v>
      </c>
      <c r="E59" s="9">
        <f t="shared" si="7"/>
        <v>9983.7988696949542</v>
      </c>
      <c r="F59" s="9">
        <f t="shared" si="5"/>
        <v>8125.6901928781699</v>
      </c>
      <c r="G59" s="9">
        <f t="shared" si="0"/>
        <v>1858.1086768167843</v>
      </c>
      <c r="H59" s="9">
        <f t="shared" si="1"/>
        <v>926792.19908068841</v>
      </c>
      <c r="I59" s="10">
        <f t="shared" si="2"/>
        <v>0.92679219908068844</v>
      </c>
      <c r="K59" s="1">
        <v>0.105</v>
      </c>
    </row>
    <row r="60" spans="1:11" ht="15.95" customHeight="1" x14ac:dyDescent="0.3">
      <c r="A60" s="22">
        <f t="shared" si="6"/>
        <v>43708</v>
      </c>
      <c r="B60" s="20" t="str">
        <f t="shared" si="3"/>
        <v>A60</v>
      </c>
      <c r="C60" s="21">
        <v>49</v>
      </c>
      <c r="D60" s="9">
        <f t="shared" si="4"/>
        <v>926792.19908068841</v>
      </c>
      <c r="E60" s="9">
        <f t="shared" si="7"/>
        <v>9983.7988696949524</v>
      </c>
      <c r="F60" s="9">
        <f t="shared" si="5"/>
        <v>8109.4317419560239</v>
      </c>
      <c r="G60" s="9">
        <f t="shared" si="0"/>
        <v>1874.3671277389285</v>
      </c>
      <c r="H60" s="9">
        <f t="shared" si="1"/>
        <v>924917.83195294952</v>
      </c>
      <c r="I60" s="10">
        <f t="shared" si="2"/>
        <v>0.92491783195294952</v>
      </c>
      <c r="K60" s="1">
        <v>0.105</v>
      </c>
    </row>
    <row r="61" spans="1:11" ht="15.95" customHeight="1" x14ac:dyDescent="0.3">
      <c r="A61" s="22">
        <f t="shared" si="6"/>
        <v>43738</v>
      </c>
      <c r="B61" s="20" t="str">
        <f t="shared" si="3"/>
        <v>A61</v>
      </c>
      <c r="C61" s="21">
        <v>50</v>
      </c>
      <c r="D61" s="9">
        <f t="shared" si="4"/>
        <v>924917.83195294952</v>
      </c>
      <c r="E61" s="9">
        <f t="shared" si="7"/>
        <v>9983.7988696949524</v>
      </c>
      <c r="F61" s="9">
        <f t="shared" si="5"/>
        <v>8093.0310295883073</v>
      </c>
      <c r="G61" s="9">
        <f t="shared" si="0"/>
        <v>1890.7678401066451</v>
      </c>
      <c r="H61" s="9">
        <f t="shared" si="1"/>
        <v>923027.0641128429</v>
      </c>
      <c r="I61" s="10">
        <f t="shared" si="2"/>
        <v>0.92302706411284285</v>
      </c>
      <c r="K61" s="1">
        <v>0.105</v>
      </c>
    </row>
    <row r="62" spans="1:11" ht="15.95" customHeight="1" x14ac:dyDescent="0.3">
      <c r="A62" s="22">
        <f t="shared" si="6"/>
        <v>43769</v>
      </c>
      <c r="B62" s="20" t="str">
        <f t="shared" si="3"/>
        <v>A62</v>
      </c>
      <c r="C62" s="21">
        <v>51</v>
      </c>
      <c r="D62" s="9">
        <f t="shared" si="4"/>
        <v>923027.0641128429</v>
      </c>
      <c r="E62" s="9">
        <f t="shared" si="7"/>
        <v>9983.7988696949524</v>
      </c>
      <c r="F62" s="9">
        <f t="shared" si="5"/>
        <v>8076.4868109873751</v>
      </c>
      <c r="G62" s="9">
        <f t="shared" si="0"/>
        <v>1907.3120587075773</v>
      </c>
      <c r="H62" s="9">
        <f t="shared" si="1"/>
        <v>921119.75205413532</v>
      </c>
      <c r="I62" s="10">
        <f t="shared" si="2"/>
        <v>0.92111975205413532</v>
      </c>
      <c r="K62" s="1">
        <v>0.105</v>
      </c>
    </row>
    <row r="63" spans="1:11" ht="15.95" customHeight="1" x14ac:dyDescent="0.3">
      <c r="A63" s="22">
        <f t="shared" si="6"/>
        <v>43799</v>
      </c>
      <c r="B63" s="20" t="str">
        <f t="shared" si="3"/>
        <v>A63</v>
      </c>
      <c r="C63" s="21">
        <v>52</v>
      </c>
      <c r="D63" s="9">
        <f t="shared" si="4"/>
        <v>921119.75205413532</v>
      </c>
      <c r="E63" s="9">
        <f t="shared" si="7"/>
        <v>9983.7988696949524</v>
      </c>
      <c r="F63" s="9">
        <f t="shared" si="5"/>
        <v>8059.7978304736835</v>
      </c>
      <c r="G63" s="9">
        <f t="shared" si="0"/>
        <v>1924.0010392212689</v>
      </c>
      <c r="H63" s="9">
        <f t="shared" si="1"/>
        <v>919195.75101491401</v>
      </c>
      <c r="I63" s="10">
        <f t="shared" si="2"/>
        <v>0.91919575101491402</v>
      </c>
      <c r="K63" s="1">
        <v>0.105</v>
      </c>
    </row>
    <row r="64" spans="1:11" ht="15.95" customHeight="1" x14ac:dyDescent="0.3">
      <c r="A64" s="22">
        <f t="shared" si="6"/>
        <v>43830</v>
      </c>
      <c r="B64" s="20" t="str">
        <f t="shared" si="3"/>
        <v>A64</v>
      </c>
      <c r="C64" s="21">
        <v>53</v>
      </c>
      <c r="D64" s="9">
        <f t="shared" si="4"/>
        <v>919195.75101491401</v>
      </c>
      <c r="E64" s="9">
        <f t="shared" si="7"/>
        <v>9983.7988696949542</v>
      </c>
      <c r="F64" s="9">
        <f t="shared" si="5"/>
        <v>8042.9628213804972</v>
      </c>
      <c r="G64" s="9">
        <f t="shared" si="0"/>
        <v>1940.836048314457</v>
      </c>
      <c r="H64" s="9">
        <f t="shared" si="1"/>
        <v>917254.91496659955</v>
      </c>
      <c r="I64" s="10">
        <f t="shared" si="2"/>
        <v>0.9172549149665995</v>
      </c>
      <c r="K64" s="1">
        <v>0.105</v>
      </c>
    </row>
    <row r="65" spans="1:11" ht="15.95" customHeight="1" x14ac:dyDescent="0.3">
      <c r="A65" s="22">
        <f t="shared" si="6"/>
        <v>43861</v>
      </c>
      <c r="B65" s="20" t="str">
        <f t="shared" si="3"/>
        <v>A65</v>
      </c>
      <c r="C65" s="21">
        <v>54</v>
      </c>
      <c r="D65" s="9">
        <f t="shared" si="4"/>
        <v>917254.91496659955</v>
      </c>
      <c r="E65" s="9">
        <f t="shared" si="7"/>
        <v>9983.7988696949524</v>
      </c>
      <c r="F65" s="9">
        <f t="shared" si="5"/>
        <v>8025.9805059577457</v>
      </c>
      <c r="G65" s="9">
        <f t="shared" si="0"/>
        <v>1957.8183637372067</v>
      </c>
      <c r="H65" s="9">
        <f t="shared" si="1"/>
        <v>915297.09660286235</v>
      </c>
      <c r="I65" s="10">
        <f t="shared" si="2"/>
        <v>0.9152970966028624</v>
      </c>
      <c r="K65" s="1">
        <v>0.105</v>
      </c>
    </row>
    <row r="66" spans="1:11" ht="15.95" customHeight="1" x14ac:dyDescent="0.3">
      <c r="A66" s="22">
        <f t="shared" si="6"/>
        <v>43890</v>
      </c>
      <c r="B66" s="20" t="str">
        <f t="shared" si="3"/>
        <v>A66</v>
      </c>
      <c r="C66" s="21">
        <v>55</v>
      </c>
      <c r="D66" s="9">
        <f t="shared" si="4"/>
        <v>915297.09660286235</v>
      </c>
      <c r="E66" s="9">
        <f t="shared" si="7"/>
        <v>9983.7988696949542</v>
      </c>
      <c r="F66" s="9">
        <f t="shared" si="5"/>
        <v>8008.8495952750454</v>
      </c>
      <c r="G66" s="9">
        <f t="shared" si="0"/>
        <v>1974.9492744199088</v>
      </c>
      <c r="H66" s="9">
        <f t="shared" si="1"/>
        <v>913322.14732844243</v>
      </c>
      <c r="I66" s="10">
        <f t="shared" si="2"/>
        <v>0.91332214732844241</v>
      </c>
      <c r="K66" s="1">
        <v>0.105</v>
      </c>
    </row>
    <row r="67" spans="1:11" ht="15.95" customHeight="1" x14ac:dyDescent="0.3">
      <c r="A67" s="22">
        <f t="shared" si="6"/>
        <v>43921</v>
      </c>
      <c r="B67" s="20" t="str">
        <f t="shared" si="3"/>
        <v>A67</v>
      </c>
      <c r="C67" s="21">
        <v>56</v>
      </c>
      <c r="D67" s="9">
        <f t="shared" si="4"/>
        <v>913322.14732844243</v>
      </c>
      <c r="E67" s="9">
        <f t="shared" si="7"/>
        <v>9983.7988696949524</v>
      </c>
      <c r="F67" s="9">
        <f t="shared" si="5"/>
        <v>7991.5687891238704</v>
      </c>
      <c r="G67" s="9">
        <f t="shared" si="0"/>
        <v>1992.230080571082</v>
      </c>
      <c r="H67" s="9">
        <f t="shared" si="1"/>
        <v>911329.9172478714</v>
      </c>
      <c r="I67" s="10">
        <f t="shared" si="2"/>
        <v>0.91132991724787138</v>
      </c>
      <c r="K67" s="1">
        <v>0.105</v>
      </c>
    </row>
    <row r="68" spans="1:11" ht="15.95" customHeight="1" x14ac:dyDescent="0.3">
      <c r="A68" s="22">
        <f t="shared" si="6"/>
        <v>43951</v>
      </c>
      <c r="B68" s="20" t="str">
        <f t="shared" si="3"/>
        <v>A68</v>
      </c>
      <c r="C68" s="21">
        <v>57</v>
      </c>
      <c r="D68" s="9">
        <f t="shared" si="4"/>
        <v>911329.9172478714</v>
      </c>
      <c r="E68" s="9">
        <f t="shared" si="7"/>
        <v>9983.7988696949542</v>
      </c>
      <c r="F68" s="9">
        <f t="shared" si="5"/>
        <v>7974.1367759188752</v>
      </c>
      <c r="G68" s="9">
        <f t="shared" si="0"/>
        <v>2009.662093776079</v>
      </c>
      <c r="H68" s="9">
        <f t="shared" si="1"/>
        <v>909320.25515409536</v>
      </c>
      <c r="I68" s="10">
        <f t="shared" si="2"/>
        <v>0.90932025515409531</v>
      </c>
      <c r="K68" s="1">
        <v>0.105</v>
      </c>
    </row>
    <row r="69" spans="1:11" ht="15.95" customHeight="1" x14ac:dyDescent="0.3">
      <c r="A69" s="22">
        <f t="shared" si="6"/>
        <v>43982</v>
      </c>
      <c r="B69" s="20" t="str">
        <f t="shared" si="3"/>
        <v>A69</v>
      </c>
      <c r="C69" s="21">
        <v>58</v>
      </c>
      <c r="D69" s="9">
        <f t="shared" si="4"/>
        <v>909320.25515409536</v>
      </c>
      <c r="E69" s="9">
        <f t="shared" si="7"/>
        <v>9983.7988696949524</v>
      </c>
      <c r="F69" s="9">
        <f t="shared" si="5"/>
        <v>7956.5522325983338</v>
      </c>
      <c r="G69" s="9">
        <f t="shared" si="0"/>
        <v>2027.2466370966185</v>
      </c>
      <c r="H69" s="9">
        <f t="shared" si="1"/>
        <v>907293.00851699873</v>
      </c>
      <c r="I69" s="10">
        <f t="shared" si="2"/>
        <v>0.90729300851699868</v>
      </c>
      <c r="K69" s="1">
        <v>0.105</v>
      </c>
    </row>
    <row r="70" spans="1:11" ht="15.95" customHeight="1" x14ac:dyDescent="0.3">
      <c r="A70" s="22">
        <f t="shared" si="6"/>
        <v>44012</v>
      </c>
      <c r="B70" s="20" t="str">
        <f t="shared" si="3"/>
        <v>A70</v>
      </c>
      <c r="C70" s="21">
        <v>59</v>
      </c>
      <c r="D70" s="9">
        <f t="shared" si="4"/>
        <v>907293.00851699873</v>
      </c>
      <c r="E70" s="9">
        <f t="shared" si="7"/>
        <v>9983.7988696949542</v>
      </c>
      <c r="F70" s="9">
        <f t="shared" si="5"/>
        <v>7938.8138245237387</v>
      </c>
      <c r="G70" s="9">
        <f t="shared" si="0"/>
        <v>2044.9850451712155</v>
      </c>
      <c r="H70" s="9">
        <f t="shared" si="1"/>
        <v>905248.0234718275</v>
      </c>
      <c r="I70" s="10">
        <f t="shared" si="2"/>
        <v>0.90524802347182753</v>
      </c>
      <c r="K70" s="1">
        <v>0.105</v>
      </c>
    </row>
    <row r="71" spans="1:11" ht="15.95" customHeight="1" x14ac:dyDescent="0.3">
      <c r="A71" s="22">
        <f t="shared" si="6"/>
        <v>44043</v>
      </c>
      <c r="B71" s="20" t="str">
        <f t="shared" si="3"/>
        <v>A71</v>
      </c>
      <c r="C71" s="21">
        <v>60</v>
      </c>
      <c r="D71" s="9">
        <f t="shared" si="4"/>
        <v>905248.0234718275</v>
      </c>
      <c r="E71" s="9">
        <f t="shared" si="7"/>
        <v>9983.7988696949542</v>
      </c>
      <c r="F71" s="9">
        <f t="shared" si="5"/>
        <v>7920.9202053784902</v>
      </c>
      <c r="G71" s="9">
        <f t="shared" si="0"/>
        <v>2062.878664316464</v>
      </c>
      <c r="H71" s="9">
        <f t="shared" si="1"/>
        <v>903185.14480751101</v>
      </c>
      <c r="I71" s="10">
        <f t="shared" si="2"/>
        <v>0.903185144807511</v>
      </c>
      <c r="K71" s="1">
        <v>0.105</v>
      </c>
    </row>
    <row r="72" spans="1:11" ht="15.95" customHeight="1" x14ac:dyDescent="0.3">
      <c r="A72" s="22">
        <f t="shared" si="6"/>
        <v>44074</v>
      </c>
      <c r="B72" s="20" t="str">
        <f t="shared" si="3"/>
        <v>A72</v>
      </c>
      <c r="C72" s="21">
        <v>61</v>
      </c>
      <c r="D72" s="9">
        <f t="shared" si="4"/>
        <v>903185.14480751101</v>
      </c>
      <c r="E72" s="9">
        <f t="shared" si="7"/>
        <v>9983.7988696949542</v>
      </c>
      <c r="F72" s="9">
        <f t="shared" si="5"/>
        <v>7902.8700170657212</v>
      </c>
      <c r="G72" s="9">
        <f t="shared" si="0"/>
        <v>2080.928852629233</v>
      </c>
      <c r="H72" s="9">
        <f t="shared" si="1"/>
        <v>901104.21595488174</v>
      </c>
      <c r="I72" s="10">
        <f t="shared" si="2"/>
        <v>0.90110421595488177</v>
      </c>
      <c r="K72" s="1">
        <v>0.105</v>
      </c>
    </row>
    <row r="73" spans="1:11" ht="15.95" customHeight="1" x14ac:dyDescent="0.3">
      <c r="A73" s="22">
        <f t="shared" si="6"/>
        <v>44104</v>
      </c>
      <c r="B73" s="20" t="str">
        <f t="shared" si="3"/>
        <v>A73</v>
      </c>
      <c r="C73" s="21">
        <v>62</v>
      </c>
      <c r="D73" s="9">
        <f t="shared" si="4"/>
        <v>901104.21595488174</v>
      </c>
      <c r="E73" s="9">
        <f t="shared" si="7"/>
        <v>9983.7988696949524</v>
      </c>
      <c r="F73" s="9">
        <f t="shared" si="5"/>
        <v>7884.6618896052141</v>
      </c>
      <c r="G73" s="9">
        <f t="shared" si="0"/>
        <v>2099.1369800897382</v>
      </c>
      <c r="H73" s="9">
        <f t="shared" si="1"/>
        <v>899005.07897479204</v>
      </c>
      <c r="I73" s="10">
        <f t="shared" si="2"/>
        <v>0.89900507897479198</v>
      </c>
      <c r="K73" s="1">
        <v>0.105</v>
      </c>
    </row>
    <row r="74" spans="1:11" ht="15.95" customHeight="1" x14ac:dyDescent="0.3">
      <c r="A74" s="22">
        <f t="shared" si="6"/>
        <v>44135</v>
      </c>
      <c r="B74" s="20" t="str">
        <f t="shared" si="3"/>
        <v>A74</v>
      </c>
      <c r="C74" s="21">
        <v>63</v>
      </c>
      <c r="D74" s="9">
        <f t="shared" si="4"/>
        <v>899005.07897479204</v>
      </c>
      <c r="E74" s="9">
        <f t="shared" si="7"/>
        <v>9983.7988696949542</v>
      </c>
      <c r="F74" s="9">
        <f t="shared" si="5"/>
        <v>7866.2944410294294</v>
      </c>
      <c r="G74" s="9">
        <f t="shared" si="0"/>
        <v>2117.5044286655248</v>
      </c>
      <c r="H74" s="9">
        <f t="shared" si="1"/>
        <v>896887.57454612653</v>
      </c>
      <c r="I74" s="10">
        <f t="shared" si="2"/>
        <v>0.89688757454612655</v>
      </c>
      <c r="K74" s="1">
        <v>0.105</v>
      </c>
    </row>
    <row r="75" spans="1:11" ht="15.95" customHeight="1" x14ac:dyDescent="0.3">
      <c r="A75" s="22">
        <f t="shared" si="6"/>
        <v>44165</v>
      </c>
      <c r="B75" s="20" t="str">
        <f t="shared" si="3"/>
        <v>A75</v>
      </c>
      <c r="C75" s="21">
        <v>64</v>
      </c>
      <c r="D75" s="9">
        <f t="shared" si="4"/>
        <v>896887.57454612653</v>
      </c>
      <c r="E75" s="9">
        <f t="shared" si="7"/>
        <v>9983.7988696949542</v>
      </c>
      <c r="F75" s="9">
        <f t="shared" si="5"/>
        <v>7847.766277278607</v>
      </c>
      <c r="G75" s="9">
        <f t="shared" si="0"/>
        <v>2136.0325924163471</v>
      </c>
      <c r="H75" s="9">
        <f t="shared" si="1"/>
        <v>894751.54195371014</v>
      </c>
      <c r="I75" s="10">
        <f t="shared" si="2"/>
        <v>0.89475154195371009</v>
      </c>
      <c r="K75" s="1">
        <v>0.105</v>
      </c>
    </row>
    <row r="76" spans="1:11" ht="15.95" customHeight="1" x14ac:dyDescent="0.3">
      <c r="A76" s="22">
        <f t="shared" si="6"/>
        <v>44196</v>
      </c>
      <c r="B76" s="20" t="str">
        <f t="shared" si="3"/>
        <v>A76</v>
      </c>
      <c r="C76" s="21">
        <v>65</v>
      </c>
      <c r="D76" s="9">
        <f t="shared" si="4"/>
        <v>894751.54195371014</v>
      </c>
      <c r="E76" s="9">
        <f t="shared" si="7"/>
        <v>9983.7988696949524</v>
      </c>
      <c r="F76" s="9">
        <f t="shared" si="5"/>
        <v>7829.075992094964</v>
      </c>
      <c r="G76" s="9">
        <f t="shared" ref="G76:G139" si="8">E76-F76</f>
        <v>2154.7228775999884</v>
      </c>
      <c r="H76" s="9">
        <f t="shared" ref="H76:H139" si="9">D76-G76</f>
        <v>892596.81907611014</v>
      </c>
      <c r="I76" s="10">
        <f t="shared" ref="I76:I139" si="10">H76/$D$3</f>
        <v>0.8925968190761101</v>
      </c>
      <c r="K76" s="1">
        <v>0.105</v>
      </c>
    </row>
    <row r="77" spans="1:11" ht="15.95" customHeight="1" x14ac:dyDescent="0.3">
      <c r="A77" s="22">
        <f t="shared" ref="A77:A140" si="11">DATE(YEAR(A76),MONTH(A76)+2,1-1)</f>
        <v>44227</v>
      </c>
      <c r="B77" s="20" t="str">
        <f t="shared" ref="B77:B140" si="12">"A"&amp;ROW(A77)</f>
        <v>A77</v>
      </c>
      <c r="C77" s="21">
        <v>66</v>
      </c>
      <c r="D77" s="9">
        <f t="shared" ref="D77:D140" si="13">IF(ROUND(H76,0)&gt;0,H76,0)</f>
        <v>892596.81907611014</v>
      </c>
      <c r="E77" s="9">
        <f t="shared" si="7"/>
        <v>9983.7988696949542</v>
      </c>
      <c r="F77" s="9">
        <f t="shared" ref="F77:F140" si="14">D77*K77/12</f>
        <v>7810.2221669159635</v>
      </c>
      <c r="G77" s="9">
        <f t="shared" si="8"/>
        <v>2173.5767027789907</v>
      </c>
      <c r="H77" s="9">
        <f t="shared" si="9"/>
        <v>890423.2423733311</v>
      </c>
      <c r="I77" s="10">
        <f t="shared" si="10"/>
        <v>0.89042324237333115</v>
      </c>
      <c r="K77" s="1">
        <v>0.105</v>
      </c>
    </row>
    <row r="78" spans="1:11" ht="15.95" customHeight="1" x14ac:dyDescent="0.3">
      <c r="A78" s="22">
        <f t="shared" si="11"/>
        <v>44255</v>
      </c>
      <c r="B78" s="20" t="str">
        <f t="shared" si="12"/>
        <v>A78</v>
      </c>
      <c r="C78" s="21">
        <v>67</v>
      </c>
      <c r="D78" s="9">
        <f t="shared" si="13"/>
        <v>890423.2423733311</v>
      </c>
      <c r="E78" s="9">
        <f t="shared" ref="E78:E141" si="15">IF($D$5+1-C78=0,0,PMT(K78/12,$D$5+1-C78,-$D78,0,0))</f>
        <v>9983.7988696949524</v>
      </c>
      <c r="F78" s="9">
        <f t="shared" si="14"/>
        <v>7791.203370766646</v>
      </c>
      <c r="G78" s="9">
        <f t="shared" si="8"/>
        <v>2192.5954989283064</v>
      </c>
      <c r="H78" s="9">
        <f t="shared" si="9"/>
        <v>888230.64687440277</v>
      </c>
      <c r="I78" s="10">
        <f t="shared" si="10"/>
        <v>0.88823064687440278</v>
      </c>
      <c r="K78" s="1">
        <v>0.105</v>
      </c>
    </row>
    <row r="79" spans="1:11" ht="15.95" customHeight="1" x14ac:dyDescent="0.3">
      <c r="A79" s="22">
        <f t="shared" si="11"/>
        <v>44286</v>
      </c>
      <c r="B79" s="20" t="str">
        <f t="shared" si="12"/>
        <v>A79</v>
      </c>
      <c r="C79" s="21">
        <v>68</v>
      </c>
      <c r="D79" s="9">
        <f t="shared" si="13"/>
        <v>888230.64687440277</v>
      </c>
      <c r="E79" s="9">
        <f t="shared" si="15"/>
        <v>9983.7988696949524</v>
      </c>
      <c r="F79" s="9">
        <f t="shared" si="14"/>
        <v>7772.0181601510239</v>
      </c>
      <c r="G79" s="9">
        <f t="shared" si="8"/>
        <v>2211.7807095439284</v>
      </c>
      <c r="H79" s="9">
        <f t="shared" si="9"/>
        <v>886018.8661648588</v>
      </c>
      <c r="I79" s="10">
        <f t="shared" si="10"/>
        <v>0.88601886616485881</v>
      </c>
      <c r="K79" s="1">
        <v>0.105</v>
      </c>
    </row>
    <row r="80" spans="1:11" ht="15.95" customHeight="1" x14ac:dyDescent="0.3">
      <c r="A80" s="22">
        <f t="shared" si="11"/>
        <v>44316</v>
      </c>
      <c r="B80" s="20" t="str">
        <f t="shared" si="12"/>
        <v>A80</v>
      </c>
      <c r="C80" s="21">
        <v>69</v>
      </c>
      <c r="D80" s="9">
        <f t="shared" si="13"/>
        <v>886018.8661648588</v>
      </c>
      <c r="E80" s="9">
        <f t="shared" si="15"/>
        <v>9983.7988696949524</v>
      </c>
      <c r="F80" s="9">
        <f t="shared" si="14"/>
        <v>7752.6650789425148</v>
      </c>
      <c r="G80" s="9">
        <f t="shared" si="8"/>
        <v>2231.1337907524376</v>
      </c>
      <c r="H80" s="9">
        <f t="shared" si="9"/>
        <v>883787.73237410642</v>
      </c>
      <c r="I80" s="10">
        <f t="shared" si="10"/>
        <v>0.88378773237410646</v>
      </c>
      <c r="K80" s="1">
        <v>0.105</v>
      </c>
    </row>
    <row r="81" spans="1:11" ht="15.95" customHeight="1" x14ac:dyDescent="0.3">
      <c r="A81" s="22">
        <f t="shared" si="11"/>
        <v>44347</v>
      </c>
      <c r="B81" s="20" t="str">
        <f t="shared" si="12"/>
        <v>A81</v>
      </c>
      <c r="C81" s="21">
        <v>70</v>
      </c>
      <c r="D81" s="9">
        <f t="shared" si="13"/>
        <v>883787.73237410642</v>
      </c>
      <c r="E81" s="9">
        <f t="shared" si="15"/>
        <v>9983.7988696949524</v>
      </c>
      <c r="F81" s="9">
        <f t="shared" si="14"/>
        <v>7733.1426582734312</v>
      </c>
      <c r="G81" s="9">
        <f t="shared" si="8"/>
        <v>2250.6562114215212</v>
      </c>
      <c r="H81" s="9">
        <f t="shared" si="9"/>
        <v>881537.07616268494</v>
      </c>
      <c r="I81" s="10">
        <f t="shared" si="10"/>
        <v>0.88153707616268495</v>
      </c>
      <c r="K81" s="1">
        <v>0.105</v>
      </c>
    </row>
    <row r="82" spans="1:11" ht="15.95" customHeight="1" x14ac:dyDescent="0.3">
      <c r="A82" s="22">
        <f t="shared" si="11"/>
        <v>44377</v>
      </c>
      <c r="B82" s="20" t="str">
        <f t="shared" si="12"/>
        <v>A82</v>
      </c>
      <c r="C82" s="21">
        <v>71</v>
      </c>
      <c r="D82" s="9">
        <f t="shared" si="13"/>
        <v>881537.07616268494</v>
      </c>
      <c r="E82" s="9">
        <f t="shared" si="15"/>
        <v>9983.7988696949524</v>
      </c>
      <c r="F82" s="9">
        <f t="shared" si="14"/>
        <v>7713.4494164234929</v>
      </c>
      <c r="G82" s="9">
        <f t="shared" si="8"/>
        <v>2270.3494532714594</v>
      </c>
      <c r="H82" s="9">
        <f t="shared" si="9"/>
        <v>879266.72670941346</v>
      </c>
      <c r="I82" s="10">
        <f t="shared" si="10"/>
        <v>0.87926672670941342</v>
      </c>
      <c r="K82" s="1">
        <v>0.105</v>
      </c>
    </row>
    <row r="83" spans="1:11" ht="15.95" customHeight="1" x14ac:dyDescent="0.3">
      <c r="A83" s="22">
        <f t="shared" si="11"/>
        <v>44408</v>
      </c>
      <c r="B83" s="20" t="str">
        <f t="shared" si="12"/>
        <v>A83</v>
      </c>
      <c r="C83" s="21">
        <v>72</v>
      </c>
      <c r="D83" s="9">
        <f t="shared" si="13"/>
        <v>879266.72670941346</v>
      </c>
      <c r="E83" s="9">
        <f t="shared" si="15"/>
        <v>9983.7988696949524</v>
      </c>
      <c r="F83" s="9">
        <f t="shared" si="14"/>
        <v>7693.5838587073677</v>
      </c>
      <c r="G83" s="9">
        <f t="shared" si="8"/>
        <v>2290.2150109875847</v>
      </c>
      <c r="H83" s="9">
        <f t="shared" si="9"/>
        <v>876976.51169842586</v>
      </c>
      <c r="I83" s="10">
        <f t="shared" si="10"/>
        <v>0.87697651169842583</v>
      </c>
      <c r="K83" s="1">
        <v>0.105</v>
      </c>
    </row>
    <row r="84" spans="1:11" ht="15.95" customHeight="1" x14ac:dyDescent="0.3">
      <c r="A84" s="22">
        <f t="shared" si="11"/>
        <v>44439</v>
      </c>
      <c r="B84" s="20" t="str">
        <f t="shared" si="12"/>
        <v>A84</v>
      </c>
      <c r="C84" s="21">
        <v>73</v>
      </c>
      <c r="D84" s="9">
        <f t="shared" si="13"/>
        <v>876976.51169842586</v>
      </c>
      <c r="E84" s="9">
        <f t="shared" si="15"/>
        <v>9983.7988696949524</v>
      </c>
      <c r="F84" s="9">
        <f t="shared" si="14"/>
        <v>7673.5444773612262</v>
      </c>
      <c r="G84" s="9">
        <f t="shared" si="8"/>
        <v>2310.2543923337262</v>
      </c>
      <c r="H84" s="9">
        <f t="shared" si="9"/>
        <v>874666.25730609219</v>
      </c>
      <c r="I84" s="10">
        <f t="shared" si="10"/>
        <v>0.87466625730609215</v>
      </c>
      <c r="K84" s="1">
        <v>0.105</v>
      </c>
    </row>
    <row r="85" spans="1:11" ht="15.95" customHeight="1" x14ac:dyDescent="0.3">
      <c r="A85" s="22">
        <f t="shared" si="11"/>
        <v>44469</v>
      </c>
      <c r="B85" s="20" t="str">
        <f t="shared" si="12"/>
        <v>A85</v>
      </c>
      <c r="C85" s="21">
        <v>74</v>
      </c>
      <c r="D85" s="9">
        <f t="shared" si="13"/>
        <v>874666.25730609219</v>
      </c>
      <c r="E85" s="9">
        <f t="shared" si="15"/>
        <v>9983.7988696949542</v>
      </c>
      <c r="F85" s="9">
        <f t="shared" si="14"/>
        <v>7653.3297514283067</v>
      </c>
      <c r="G85" s="9">
        <f t="shared" si="8"/>
        <v>2330.4691182666475</v>
      </c>
      <c r="H85" s="9">
        <f t="shared" si="9"/>
        <v>872335.78818782559</v>
      </c>
      <c r="I85" s="10">
        <f t="shared" si="10"/>
        <v>0.87233578818782553</v>
      </c>
      <c r="K85" s="1">
        <v>0.105</v>
      </c>
    </row>
    <row r="86" spans="1:11" ht="15.95" customHeight="1" x14ac:dyDescent="0.3">
      <c r="A86" s="22">
        <f t="shared" si="11"/>
        <v>44500</v>
      </c>
      <c r="B86" s="20" t="str">
        <f t="shared" si="12"/>
        <v>A86</v>
      </c>
      <c r="C86" s="21">
        <v>75</v>
      </c>
      <c r="D86" s="9">
        <f t="shared" si="13"/>
        <v>872335.78818782559</v>
      </c>
      <c r="E86" s="9">
        <f t="shared" si="15"/>
        <v>9983.7988696949542</v>
      </c>
      <c r="F86" s="9">
        <f t="shared" si="14"/>
        <v>7632.9381466434743</v>
      </c>
      <c r="G86" s="9">
        <f t="shared" si="8"/>
        <v>2350.8607230514799</v>
      </c>
      <c r="H86" s="9">
        <f t="shared" si="9"/>
        <v>869984.92746477411</v>
      </c>
      <c r="I86" s="10">
        <f t="shared" si="10"/>
        <v>0.86998492746477407</v>
      </c>
      <c r="K86" s="1">
        <v>0.105</v>
      </c>
    </row>
    <row r="87" spans="1:11" ht="15.95" customHeight="1" x14ac:dyDescent="0.3">
      <c r="A87" s="22">
        <f t="shared" si="11"/>
        <v>44530</v>
      </c>
      <c r="B87" s="20" t="str">
        <f t="shared" si="12"/>
        <v>A87</v>
      </c>
      <c r="C87" s="21">
        <v>76</v>
      </c>
      <c r="D87" s="9">
        <f t="shared" si="13"/>
        <v>869984.92746477411</v>
      </c>
      <c r="E87" s="9">
        <f t="shared" si="15"/>
        <v>9983.7988696949542</v>
      </c>
      <c r="F87" s="9">
        <f t="shared" si="14"/>
        <v>7612.3681153167736</v>
      </c>
      <c r="G87" s="9">
        <f t="shared" si="8"/>
        <v>2371.4307543781806</v>
      </c>
      <c r="H87" s="9">
        <f t="shared" si="9"/>
        <v>867613.49671039591</v>
      </c>
      <c r="I87" s="10">
        <f t="shared" si="10"/>
        <v>0.86761349671039589</v>
      </c>
      <c r="K87" s="1">
        <v>0.105</v>
      </c>
    </row>
    <row r="88" spans="1:11" ht="15.95" customHeight="1" x14ac:dyDescent="0.3">
      <c r="A88" s="22">
        <f t="shared" si="11"/>
        <v>44561</v>
      </c>
      <c r="B88" s="20" t="str">
        <f t="shared" si="12"/>
        <v>A88</v>
      </c>
      <c r="C88" s="21">
        <v>77</v>
      </c>
      <c r="D88" s="9">
        <f t="shared" si="13"/>
        <v>867613.49671039591</v>
      </c>
      <c r="E88" s="9">
        <f t="shared" si="15"/>
        <v>9983.7988696949542</v>
      </c>
      <c r="F88" s="9">
        <f t="shared" si="14"/>
        <v>7591.6180962159633</v>
      </c>
      <c r="G88" s="9">
        <f t="shared" si="8"/>
        <v>2392.1807734789909</v>
      </c>
      <c r="H88" s="9">
        <f t="shared" si="9"/>
        <v>865221.31593691697</v>
      </c>
      <c r="I88" s="10">
        <f t="shared" si="10"/>
        <v>0.86522131593691698</v>
      </c>
      <c r="K88" s="1">
        <v>0.105</v>
      </c>
    </row>
    <row r="89" spans="1:11" ht="15.95" customHeight="1" x14ac:dyDescent="0.3">
      <c r="A89" s="22">
        <f t="shared" si="11"/>
        <v>44592</v>
      </c>
      <c r="B89" s="20" t="str">
        <f t="shared" si="12"/>
        <v>A89</v>
      </c>
      <c r="C89" s="21">
        <v>78</v>
      </c>
      <c r="D89" s="9">
        <f t="shared" si="13"/>
        <v>865221.31593691697</v>
      </c>
      <c r="E89" s="9">
        <f t="shared" si="15"/>
        <v>9983.7988696949542</v>
      </c>
      <c r="F89" s="9">
        <f t="shared" si="14"/>
        <v>7570.6865144480225</v>
      </c>
      <c r="G89" s="9">
        <f t="shared" si="8"/>
        <v>2413.1123552469317</v>
      </c>
      <c r="H89" s="9">
        <f t="shared" si="9"/>
        <v>862808.20358167007</v>
      </c>
      <c r="I89" s="10">
        <f t="shared" si="10"/>
        <v>0.8628082035816701</v>
      </c>
      <c r="K89" s="1">
        <v>0.105</v>
      </c>
    </row>
    <row r="90" spans="1:11" ht="15.95" customHeight="1" x14ac:dyDescent="0.3">
      <c r="A90" s="22">
        <f t="shared" si="11"/>
        <v>44620</v>
      </c>
      <c r="B90" s="20" t="str">
        <f t="shared" si="12"/>
        <v>A90</v>
      </c>
      <c r="C90" s="21">
        <v>79</v>
      </c>
      <c r="D90" s="9">
        <f t="shared" si="13"/>
        <v>862808.20358167007</v>
      </c>
      <c r="E90" s="9">
        <f t="shared" si="15"/>
        <v>9983.7988696949542</v>
      </c>
      <c r="F90" s="9">
        <f t="shared" si="14"/>
        <v>7549.5717813396122</v>
      </c>
      <c r="G90" s="9">
        <f t="shared" si="8"/>
        <v>2434.2270883553419</v>
      </c>
      <c r="H90" s="9">
        <f t="shared" si="9"/>
        <v>860373.97649331472</v>
      </c>
      <c r="I90" s="10">
        <f t="shared" si="10"/>
        <v>0.86037397649331471</v>
      </c>
      <c r="K90" s="1">
        <v>0.105</v>
      </c>
    </row>
    <row r="91" spans="1:11" ht="15.95" customHeight="1" x14ac:dyDescent="0.3">
      <c r="A91" s="22">
        <f t="shared" si="11"/>
        <v>44651</v>
      </c>
      <c r="B91" s="20" t="str">
        <f t="shared" si="12"/>
        <v>A91</v>
      </c>
      <c r="C91" s="21">
        <v>80</v>
      </c>
      <c r="D91" s="9">
        <f t="shared" si="13"/>
        <v>860373.97649331472</v>
      </c>
      <c r="E91" s="9">
        <f t="shared" si="15"/>
        <v>9983.7988696949542</v>
      </c>
      <c r="F91" s="9">
        <f t="shared" si="14"/>
        <v>7528.2722943165036</v>
      </c>
      <c r="G91" s="9">
        <f t="shared" si="8"/>
        <v>2455.5265753784506</v>
      </c>
      <c r="H91" s="9">
        <f t="shared" si="9"/>
        <v>857918.44991793623</v>
      </c>
      <c r="I91" s="10">
        <f t="shared" si="10"/>
        <v>0.8579184499179362</v>
      </c>
      <c r="K91" s="1">
        <v>0.105</v>
      </c>
    </row>
    <row r="92" spans="1:11" ht="15.95" customHeight="1" x14ac:dyDescent="0.3">
      <c r="A92" s="22">
        <f t="shared" si="11"/>
        <v>44681</v>
      </c>
      <c r="B92" s="20" t="str">
        <f t="shared" si="12"/>
        <v>A92</v>
      </c>
      <c r="C92" s="21">
        <v>81</v>
      </c>
      <c r="D92" s="9">
        <f t="shared" si="13"/>
        <v>857918.44991793623</v>
      </c>
      <c r="E92" s="9">
        <f t="shared" si="15"/>
        <v>9983.7988696949542</v>
      </c>
      <c r="F92" s="9">
        <f t="shared" si="14"/>
        <v>7506.786436781942</v>
      </c>
      <c r="G92" s="9">
        <f t="shared" si="8"/>
        <v>2477.0124329130122</v>
      </c>
      <c r="H92" s="9">
        <f t="shared" si="9"/>
        <v>855441.43748502317</v>
      </c>
      <c r="I92" s="10">
        <f t="shared" si="10"/>
        <v>0.85544143748502322</v>
      </c>
      <c r="K92" s="1">
        <v>0.105</v>
      </c>
    </row>
    <row r="93" spans="1:11" ht="15.95" customHeight="1" x14ac:dyDescent="0.3">
      <c r="A93" s="22">
        <f t="shared" si="11"/>
        <v>44712</v>
      </c>
      <c r="B93" s="20" t="str">
        <f t="shared" si="12"/>
        <v>A93</v>
      </c>
      <c r="C93" s="21">
        <v>82</v>
      </c>
      <c r="D93" s="9">
        <f t="shared" si="13"/>
        <v>855441.43748502317</v>
      </c>
      <c r="E93" s="9">
        <f t="shared" si="15"/>
        <v>9983.7988696949542</v>
      </c>
      <c r="F93" s="9">
        <f t="shared" si="14"/>
        <v>7485.112577993953</v>
      </c>
      <c r="G93" s="9">
        <f t="shared" si="8"/>
        <v>2498.6862917010012</v>
      </c>
      <c r="H93" s="9">
        <f t="shared" si="9"/>
        <v>852942.75119332212</v>
      </c>
      <c r="I93" s="10">
        <f t="shared" si="10"/>
        <v>0.85294275119332208</v>
      </c>
      <c r="K93" s="1">
        <v>0.105</v>
      </c>
    </row>
    <row r="94" spans="1:11" ht="15.95" customHeight="1" x14ac:dyDescent="0.3">
      <c r="A94" s="22">
        <f t="shared" si="11"/>
        <v>44742</v>
      </c>
      <c r="B94" s="20" t="str">
        <f t="shared" si="12"/>
        <v>A94</v>
      </c>
      <c r="C94" s="21">
        <v>83</v>
      </c>
      <c r="D94" s="9">
        <f t="shared" si="13"/>
        <v>852942.75119332212</v>
      </c>
      <c r="E94" s="9">
        <f t="shared" si="15"/>
        <v>9983.7988696949524</v>
      </c>
      <c r="F94" s="9">
        <f t="shared" si="14"/>
        <v>7463.2490729415686</v>
      </c>
      <c r="G94" s="9">
        <f t="shared" si="8"/>
        <v>2520.5497967533838</v>
      </c>
      <c r="H94" s="9">
        <f t="shared" si="9"/>
        <v>850422.20139656879</v>
      </c>
      <c r="I94" s="10">
        <f t="shared" si="10"/>
        <v>0.85042220139656877</v>
      </c>
      <c r="K94" s="1">
        <v>0.105</v>
      </c>
    </row>
    <row r="95" spans="1:11" ht="15.95" customHeight="1" x14ac:dyDescent="0.3">
      <c r="A95" s="22">
        <f t="shared" si="11"/>
        <v>44773</v>
      </c>
      <c r="B95" s="20" t="str">
        <f t="shared" si="12"/>
        <v>A95</v>
      </c>
      <c r="C95" s="21">
        <v>84</v>
      </c>
      <c r="D95" s="9">
        <f t="shared" si="13"/>
        <v>850422.20139656879</v>
      </c>
      <c r="E95" s="9">
        <f t="shared" si="15"/>
        <v>9983.7988696949542</v>
      </c>
      <c r="F95" s="9">
        <f t="shared" si="14"/>
        <v>7441.1942622199758</v>
      </c>
      <c r="G95" s="9">
        <f t="shared" si="8"/>
        <v>2542.6046074749784</v>
      </c>
      <c r="H95" s="9">
        <f t="shared" si="9"/>
        <v>847879.5967890938</v>
      </c>
      <c r="I95" s="10">
        <f t="shared" si="10"/>
        <v>0.84787959678909386</v>
      </c>
      <c r="K95" s="1">
        <v>0.105</v>
      </c>
    </row>
    <row r="96" spans="1:11" ht="15.95" customHeight="1" x14ac:dyDescent="0.3">
      <c r="A96" s="22">
        <f t="shared" si="11"/>
        <v>44804</v>
      </c>
      <c r="B96" s="20" t="str">
        <f t="shared" si="12"/>
        <v>A96</v>
      </c>
      <c r="C96" s="21">
        <v>85</v>
      </c>
      <c r="D96" s="9">
        <f t="shared" si="13"/>
        <v>847879.5967890938</v>
      </c>
      <c r="E96" s="9">
        <f t="shared" si="15"/>
        <v>9983.7988696949524</v>
      </c>
      <c r="F96" s="9">
        <f t="shared" si="14"/>
        <v>7418.9464719045709</v>
      </c>
      <c r="G96" s="9">
        <f t="shared" si="8"/>
        <v>2564.8523977903815</v>
      </c>
      <c r="H96" s="9">
        <f t="shared" si="9"/>
        <v>845314.74439130339</v>
      </c>
      <c r="I96" s="10">
        <f t="shared" si="10"/>
        <v>0.84531474439130339</v>
      </c>
      <c r="K96" s="1">
        <v>0.105</v>
      </c>
    </row>
    <row r="97" spans="1:11" ht="15.95" customHeight="1" x14ac:dyDescent="0.3">
      <c r="A97" s="22">
        <f t="shared" si="11"/>
        <v>44834</v>
      </c>
      <c r="B97" s="20" t="str">
        <f t="shared" si="12"/>
        <v>A97</v>
      </c>
      <c r="C97" s="21">
        <v>86</v>
      </c>
      <c r="D97" s="9">
        <f t="shared" si="13"/>
        <v>845314.74439130339</v>
      </c>
      <c r="E97" s="9">
        <f t="shared" si="15"/>
        <v>9983.7988696949542</v>
      </c>
      <c r="F97" s="9">
        <f t="shared" si="14"/>
        <v>7396.5040134239052</v>
      </c>
      <c r="G97" s="9">
        <f t="shared" si="8"/>
        <v>2587.294856271049</v>
      </c>
      <c r="H97" s="9">
        <f t="shared" si="9"/>
        <v>842727.44953503239</v>
      </c>
      <c r="I97" s="10">
        <f t="shared" si="10"/>
        <v>0.84272744953503242</v>
      </c>
      <c r="K97" s="1">
        <v>0.105</v>
      </c>
    </row>
    <row r="98" spans="1:11" ht="15.95" customHeight="1" x14ac:dyDescent="0.3">
      <c r="A98" s="22">
        <f t="shared" si="11"/>
        <v>44865</v>
      </c>
      <c r="B98" s="20" t="str">
        <f t="shared" si="12"/>
        <v>A98</v>
      </c>
      <c r="C98" s="21">
        <v>87</v>
      </c>
      <c r="D98" s="9">
        <f t="shared" si="13"/>
        <v>842727.44953503239</v>
      </c>
      <c r="E98" s="9">
        <f t="shared" si="15"/>
        <v>9983.7988696949542</v>
      </c>
      <c r="F98" s="9">
        <f t="shared" si="14"/>
        <v>7373.8651834315324</v>
      </c>
      <c r="G98" s="9">
        <f t="shared" si="8"/>
        <v>2609.9336862634218</v>
      </c>
      <c r="H98" s="9">
        <f t="shared" si="9"/>
        <v>840117.51584876899</v>
      </c>
      <c r="I98" s="10">
        <f t="shared" si="10"/>
        <v>0.84011751584876904</v>
      </c>
      <c r="K98" s="1">
        <v>0.105</v>
      </c>
    </row>
    <row r="99" spans="1:11" ht="15.95" customHeight="1" x14ac:dyDescent="0.3">
      <c r="A99" s="22">
        <f t="shared" si="11"/>
        <v>44895</v>
      </c>
      <c r="B99" s="20" t="str">
        <f t="shared" si="12"/>
        <v>A99</v>
      </c>
      <c r="C99" s="21">
        <v>88</v>
      </c>
      <c r="D99" s="9">
        <f t="shared" si="13"/>
        <v>840117.51584876899</v>
      </c>
      <c r="E99" s="9">
        <f t="shared" si="15"/>
        <v>9983.7988696949542</v>
      </c>
      <c r="F99" s="9">
        <f t="shared" si="14"/>
        <v>7351.0282636767288</v>
      </c>
      <c r="G99" s="9">
        <f t="shared" si="8"/>
        <v>2632.7706060182254</v>
      </c>
      <c r="H99" s="9">
        <f t="shared" si="9"/>
        <v>837484.74524275074</v>
      </c>
      <c r="I99" s="10">
        <f t="shared" si="10"/>
        <v>0.83748474524275074</v>
      </c>
      <c r="K99" s="1">
        <v>0.105</v>
      </c>
    </row>
    <row r="100" spans="1:11" ht="15.95" customHeight="1" x14ac:dyDescent="0.3">
      <c r="A100" s="22">
        <f t="shared" si="11"/>
        <v>44926</v>
      </c>
      <c r="B100" s="20" t="str">
        <f t="shared" si="12"/>
        <v>A100</v>
      </c>
      <c r="C100" s="21">
        <v>89</v>
      </c>
      <c r="D100" s="9">
        <f t="shared" si="13"/>
        <v>837484.74524275074</v>
      </c>
      <c r="E100" s="9">
        <f t="shared" si="15"/>
        <v>9983.7988696949542</v>
      </c>
      <c r="F100" s="9">
        <f t="shared" si="14"/>
        <v>7327.9915208740686</v>
      </c>
      <c r="G100" s="9">
        <f t="shared" si="8"/>
        <v>2655.8073488208856</v>
      </c>
      <c r="H100" s="9">
        <f t="shared" si="9"/>
        <v>834828.93789392989</v>
      </c>
      <c r="I100" s="10">
        <f t="shared" si="10"/>
        <v>0.83482893789392987</v>
      </c>
      <c r="K100" s="1">
        <v>0.105</v>
      </c>
    </row>
    <row r="101" spans="1:11" ht="15.95" customHeight="1" x14ac:dyDescent="0.3">
      <c r="A101" s="22">
        <f t="shared" si="11"/>
        <v>44957</v>
      </c>
      <c r="B101" s="20" t="str">
        <f t="shared" si="12"/>
        <v>A101</v>
      </c>
      <c r="C101" s="21">
        <v>90</v>
      </c>
      <c r="D101" s="9">
        <f t="shared" si="13"/>
        <v>834828.93789392989</v>
      </c>
      <c r="E101" s="9">
        <f t="shared" si="15"/>
        <v>9983.7988696949542</v>
      </c>
      <c r="F101" s="9">
        <f t="shared" si="14"/>
        <v>7304.7532065718869</v>
      </c>
      <c r="G101" s="9">
        <f t="shared" si="8"/>
        <v>2679.0456631230672</v>
      </c>
      <c r="H101" s="9">
        <f t="shared" si="9"/>
        <v>832149.89223080687</v>
      </c>
      <c r="I101" s="10">
        <f t="shared" si="10"/>
        <v>0.83214989223080682</v>
      </c>
      <c r="K101" s="1">
        <v>0.105</v>
      </c>
    </row>
    <row r="102" spans="1:11" ht="15.95" customHeight="1" x14ac:dyDescent="0.3">
      <c r="A102" s="22">
        <f t="shared" si="11"/>
        <v>44985</v>
      </c>
      <c r="B102" s="20" t="str">
        <f t="shared" si="12"/>
        <v>A102</v>
      </c>
      <c r="C102" s="21">
        <v>91</v>
      </c>
      <c r="D102" s="9">
        <f t="shared" si="13"/>
        <v>832149.89223080687</v>
      </c>
      <c r="E102" s="9">
        <f t="shared" si="15"/>
        <v>9983.7988696949542</v>
      </c>
      <c r="F102" s="9">
        <f t="shared" si="14"/>
        <v>7281.3115570195596</v>
      </c>
      <c r="G102" s="9">
        <f t="shared" si="8"/>
        <v>2702.4873126753946</v>
      </c>
      <c r="H102" s="9">
        <f t="shared" si="9"/>
        <v>829447.40491813153</v>
      </c>
      <c r="I102" s="10">
        <f t="shared" si="10"/>
        <v>0.82944740491813151</v>
      </c>
      <c r="K102" s="1">
        <v>0.105</v>
      </c>
    </row>
    <row r="103" spans="1:11" ht="15.95" customHeight="1" x14ac:dyDescent="0.3">
      <c r="A103" s="22">
        <f t="shared" si="11"/>
        <v>45016</v>
      </c>
      <c r="B103" s="20" t="str">
        <f t="shared" si="12"/>
        <v>A103</v>
      </c>
      <c r="C103" s="21">
        <v>92</v>
      </c>
      <c r="D103" s="9">
        <f t="shared" si="13"/>
        <v>829447.40491813153</v>
      </c>
      <c r="E103" s="9">
        <f t="shared" si="15"/>
        <v>9983.7988696949578</v>
      </c>
      <c r="F103" s="9">
        <f t="shared" si="14"/>
        <v>7257.6647930336512</v>
      </c>
      <c r="G103" s="9">
        <f t="shared" si="8"/>
        <v>2726.1340766613066</v>
      </c>
      <c r="H103" s="9">
        <f t="shared" si="9"/>
        <v>826721.27084147022</v>
      </c>
      <c r="I103" s="10">
        <f t="shared" si="10"/>
        <v>0.82672127084147018</v>
      </c>
      <c r="K103" s="1">
        <v>0.105</v>
      </c>
    </row>
    <row r="104" spans="1:11" ht="15.95" customHeight="1" x14ac:dyDescent="0.3">
      <c r="A104" s="22">
        <f t="shared" si="11"/>
        <v>45046</v>
      </c>
      <c r="B104" s="20" t="str">
        <f t="shared" si="12"/>
        <v>A104</v>
      </c>
      <c r="C104" s="21">
        <v>93</v>
      </c>
      <c r="D104" s="9">
        <f t="shared" si="13"/>
        <v>826721.27084147022</v>
      </c>
      <c r="E104" s="9">
        <f t="shared" si="15"/>
        <v>9983.7988696949578</v>
      </c>
      <c r="F104" s="9">
        <f t="shared" si="14"/>
        <v>7233.811119862864</v>
      </c>
      <c r="G104" s="9">
        <f t="shared" si="8"/>
        <v>2749.9877498320939</v>
      </c>
      <c r="H104" s="9">
        <f t="shared" si="9"/>
        <v>823971.28309163812</v>
      </c>
      <c r="I104" s="10">
        <f t="shared" si="10"/>
        <v>0.82397128309163814</v>
      </c>
      <c r="K104" s="1">
        <v>0.105</v>
      </c>
    </row>
    <row r="105" spans="1:11" ht="15.95" customHeight="1" x14ac:dyDescent="0.3">
      <c r="A105" s="22">
        <f t="shared" si="11"/>
        <v>45077</v>
      </c>
      <c r="B105" s="20" t="str">
        <f t="shared" si="12"/>
        <v>A105</v>
      </c>
      <c r="C105" s="21">
        <v>94</v>
      </c>
      <c r="D105" s="9">
        <f t="shared" si="13"/>
        <v>823971.28309163812</v>
      </c>
      <c r="E105" s="9">
        <f t="shared" si="15"/>
        <v>9983.7988696949578</v>
      </c>
      <c r="F105" s="9">
        <f t="shared" si="14"/>
        <v>7209.7487270518332</v>
      </c>
      <c r="G105" s="9">
        <f t="shared" si="8"/>
        <v>2774.0501426431247</v>
      </c>
      <c r="H105" s="9">
        <f t="shared" si="9"/>
        <v>821197.23294899496</v>
      </c>
      <c r="I105" s="10">
        <f t="shared" si="10"/>
        <v>0.82119723294899494</v>
      </c>
      <c r="K105" s="1">
        <v>0.105</v>
      </c>
    </row>
    <row r="106" spans="1:11" ht="15.95" customHeight="1" x14ac:dyDescent="0.3">
      <c r="A106" s="22">
        <f t="shared" si="11"/>
        <v>45107</v>
      </c>
      <c r="B106" s="20" t="str">
        <f t="shared" si="12"/>
        <v>A106</v>
      </c>
      <c r="C106" s="21">
        <v>95</v>
      </c>
      <c r="D106" s="9">
        <f t="shared" si="13"/>
        <v>821197.23294899496</v>
      </c>
      <c r="E106" s="9">
        <f t="shared" si="15"/>
        <v>9983.7988696949542</v>
      </c>
      <c r="F106" s="9">
        <f t="shared" si="14"/>
        <v>7185.4757883037055</v>
      </c>
      <c r="G106" s="9">
        <f t="shared" si="8"/>
        <v>2798.3230813912487</v>
      </c>
      <c r="H106" s="9">
        <f t="shared" si="9"/>
        <v>818398.90986760368</v>
      </c>
      <c r="I106" s="10">
        <f t="shared" si="10"/>
        <v>0.81839890986760366</v>
      </c>
      <c r="K106" s="1">
        <v>0.105</v>
      </c>
    </row>
    <row r="107" spans="1:11" ht="15.95" customHeight="1" x14ac:dyDescent="0.3">
      <c r="A107" s="22">
        <f t="shared" si="11"/>
        <v>45138</v>
      </c>
      <c r="B107" s="20" t="str">
        <f t="shared" si="12"/>
        <v>A107</v>
      </c>
      <c r="C107" s="21">
        <v>96</v>
      </c>
      <c r="D107" s="9">
        <f t="shared" si="13"/>
        <v>818398.90986760368</v>
      </c>
      <c r="E107" s="9">
        <f t="shared" si="15"/>
        <v>9983.7988696949524</v>
      </c>
      <c r="F107" s="9">
        <f t="shared" si="14"/>
        <v>7160.990461341532</v>
      </c>
      <c r="G107" s="9">
        <f t="shared" si="8"/>
        <v>2822.8084083534204</v>
      </c>
      <c r="H107" s="9">
        <f t="shared" si="9"/>
        <v>815576.1014592502</v>
      </c>
      <c r="I107" s="10">
        <f t="shared" si="10"/>
        <v>0.81557610145925019</v>
      </c>
      <c r="K107" s="1">
        <v>0.105</v>
      </c>
    </row>
    <row r="108" spans="1:11" ht="15.95" customHeight="1" x14ac:dyDescent="0.3">
      <c r="A108" s="22">
        <f t="shared" si="11"/>
        <v>45169</v>
      </c>
      <c r="B108" s="20" t="str">
        <f t="shared" si="12"/>
        <v>A108</v>
      </c>
      <c r="C108" s="21">
        <v>97</v>
      </c>
      <c r="D108" s="9">
        <f t="shared" si="13"/>
        <v>815576.1014592502</v>
      </c>
      <c r="E108" s="9">
        <f t="shared" si="15"/>
        <v>9983.7988696949524</v>
      </c>
      <c r="F108" s="9">
        <f t="shared" si="14"/>
        <v>7136.2908877684386</v>
      </c>
      <c r="G108" s="9">
        <f t="shared" si="8"/>
        <v>2847.5079819265138</v>
      </c>
      <c r="H108" s="9">
        <f t="shared" si="9"/>
        <v>812728.59347732365</v>
      </c>
      <c r="I108" s="10">
        <f t="shared" si="10"/>
        <v>0.81272859347732362</v>
      </c>
      <c r="K108" s="1">
        <v>0.105</v>
      </c>
    </row>
    <row r="109" spans="1:11" ht="15.95" customHeight="1" x14ac:dyDescent="0.3">
      <c r="A109" s="22">
        <f t="shared" si="11"/>
        <v>45199</v>
      </c>
      <c r="B109" s="20" t="str">
        <f t="shared" si="12"/>
        <v>A109</v>
      </c>
      <c r="C109" s="21">
        <v>98</v>
      </c>
      <c r="D109" s="9">
        <f t="shared" si="13"/>
        <v>812728.59347732365</v>
      </c>
      <c r="E109" s="9">
        <f t="shared" si="15"/>
        <v>9983.7988696949524</v>
      </c>
      <c r="F109" s="9">
        <f t="shared" si="14"/>
        <v>7111.3751929265818</v>
      </c>
      <c r="G109" s="9">
        <f t="shared" si="8"/>
        <v>2872.4236767683706</v>
      </c>
      <c r="H109" s="9">
        <f t="shared" si="9"/>
        <v>809856.16980055533</v>
      </c>
      <c r="I109" s="10">
        <f t="shared" si="10"/>
        <v>0.8098561698005553</v>
      </c>
      <c r="K109" s="1">
        <v>0.105</v>
      </c>
    </row>
    <row r="110" spans="1:11" ht="15.95" customHeight="1" x14ac:dyDescent="0.3">
      <c r="A110" s="22">
        <f t="shared" si="11"/>
        <v>45230</v>
      </c>
      <c r="B110" s="20" t="str">
        <f t="shared" si="12"/>
        <v>A110</v>
      </c>
      <c r="C110" s="21">
        <v>99</v>
      </c>
      <c r="D110" s="9">
        <f t="shared" si="13"/>
        <v>809856.16980055533</v>
      </c>
      <c r="E110" s="9">
        <f t="shared" si="15"/>
        <v>9983.7988696949542</v>
      </c>
      <c r="F110" s="9">
        <f t="shared" si="14"/>
        <v>7086.2414857548583</v>
      </c>
      <c r="G110" s="9">
        <f t="shared" si="8"/>
        <v>2897.5573839400959</v>
      </c>
      <c r="H110" s="9">
        <f t="shared" si="9"/>
        <v>806958.61241661524</v>
      </c>
      <c r="I110" s="10">
        <f t="shared" si="10"/>
        <v>0.80695861241661526</v>
      </c>
      <c r="K110" s="1">
        <v>0.105</v>
      </c>
    </row>
    <row r="111" spans="1:11" ht="15.95" customHeight="1" x14ac:dyDescent="0.3">
      <c r="A111" s="22">
        <f t="shared" si="11"/>
        <v>45260</v>
      </c>
      <c r="B111" s="20" t="str">
        <f t="shared" si="12"/>
        <v>A111</v>
      </c>
      <c r="C111" s="21">
        <v>100</v>
      </c>
      <c r="D111" s="9">
        <f t="shared" si="13"/>
        <v>806958.61241661524</v>
      </c>
      <c r="E111" s="9">
        <f t="shared" si="15"/>
        <v>9983.7988696949542</v>
      </c>
      <c r="F111" s="9">
        <f t="shared" si="14"/>
        <v>7060.8878586453829</v>
      </c>
      <c r="G111" s="9">
        <f t="shared" si="8"/>
        <v>2922.9110110495712</v>
      </c>
      <c r="H111" s="9">
        <f t="shared" si="9"/>
        <v>804035.70140556572</v>
      </c>
      <c r="I111" s="10">
        <f t="shared" si="10"/>
        <v>0.80403570140556568</v>
      </c>
      <c r="K111" s="1">
        <v>0.105</v>
      </c>
    </row>
    <row r="112" spans="1:11" ht="15.95" customHeight="1" x14ac:dyDescent="0.3">
      <c r="A112" s="22">
        <f t="shared" si="11"/>
        <v>45291</v>
      </c>
      <c r="B112" s="20" t="str">
        <f t="shared" si="12"/>
        <v>A112</v>
      </c>
      <c r="C112" s="21">
        <v>101</v>
      </c>
      <c r="D112" s="9">
        <f t="shared" si="13"/>
        <v>804035.70140556572</v>
      </c>
      <c r="E112" s="9">
        <f t="shared" si="15"/>
        <v>9983.7988696949542</v>
      </c>
      <c r="F112" s="9">
        <f t="shared" si="14"/>
        <v>7035.3123872986989</v>
      </c>
      <c r="G112" s="9">
        <f t="shared" si="8"/>
        <v>2948.4864823962553</v>
      </c>
      <c r="H112" s="9">
        <f t="shared" si="9"/>
        <v>801087.21492316946</v>
      </c>
      <c r="I112" s="10">
        <f t="shared" si="10"/>
        <v>0.80108721492316948</v>
      </c>
      <c r="K112" s="1">
        <v>0.105</v>
      </c>
    </row>
    <row r="113" spans="1:11" ht="15.95" customHeight="1" x14ac:dyDescent="0.3">
      <c r="A113" s="22">
        <f t="shared" si="11"/>
        <v>45322</v>
      </c>
      <c r="B113" s="20" t="str">
        <f t="shared" si="12"/>
        <v>A113</v>
      </c>
      <c r="C113" s="21">
        <v>102</v>
      </c>
      <c r="D113" s="9">
        <f t="shared" si="13"/>
        <v>801087.21492316946</v>
      </c>
      <c r="E113" s="9">
        <f t="shared" si="15"/>
        <v>9983.7988696949542</v>
      </c>
      <c r="F113" s="9">
        <f t="shared" si="14"/>
        <v>7009.5131305777322</v>
      </c>
      <c r="G113" s="9">
        <f t="shared" si="8"/>
        <v>2974.285739117222</v>
      </c>
      <c r="H113" s="9">
        <f t="shared" si="9"/>
        <v>798112.92918405228</v>
      </c>
      <c r="I113" s="10">
        <f t="shared" si="10"/>
        <v>0.7981129291840523</v>
      </c>
      <c r="K113" s="1">
        <v>0.105</v>
      </c>
    </row>
    <row r="114" spans="1:11" ht="15.95" customHeight="1" x14ac:dyDescent="0.3">
      <c r="A114" s="22">
        <f t="shared" si="11"/>
        <v>45351</v>
      </c>
      <c r="B114" s="20" t="str">
        <f t="shared" si="12"/>
        <v>A114</v>
      </c>
      <c r="C114" s="21">
        <v>103</v>
      </c>
      <c r="D114" s="9">
        <f t="shared" si="13"/>
        <v>798112.92918405228</v>
      </c>
      <c r="E114" s="9">
        <f t="shared" si="15"/>
        <v>9983.7988696949578</v>
      </c>
      <c r="F114" s="9">
        <f t="shared" si="14"/>
        <v>6983.488130360457</v>
      </c>
      <c r="G114" s="9">
        <f t="shared" si="8"/>
        <v>3000.3107393345008</v>
      </c>
      <c r="H114" s="9">
        <f t="shared" si="9"/>
        <v>795112.61844471772</v>
      </c>
      <c r="I114" s="10">
        <f t="shared" si="10"/>
        <v>0.7951126184447177</v>
      </c>
      <c r="K114" s="1">
        <v>0.105</v>
      </c>
    </row>
    <row r="115" spans="1:11" ht="15.95" customHeight="1" x14ac:dyDescent="0.3">
      <c r="A115" s="22">
        <f t="shared" si="11"/>
        <v>45382</v>
      </c>
      <c r="B115" s="20" t="str">
        <f t="shared" si="12"/>
        <v>A115</v>
      </c>
      <c r="C115" s="21">
        <v>104</v>
      </c>
      <c r="D115" s="9">
        <f t="shared" si="13"/>
        <v>795112.61844471772</v>
      </c>
      <c r="E115" s="9">
        <f t="shared" si="15"/>
        <v>9983.7988696949542</v>
      </c>
      <c r="F115" s="9">
        <f t="shared" si="14"/>
        <v>6957.2354113912797</v>
      </c>
      <c r="G115" s="9">
        <f t="shared" si="8"/>
        <v>3026.5634583036745</v>
      </c>
      <c r="H115" s="9">
        <f t="shared" si="9"/>
        <v>792086.05498641403</v>
      </c>
      <c r="I115" s="10">
        <f t="shared" si="10"/>
        <v>0.79208605498641405</v>
      </c>
      <c r="K115" s="1">
        <v>0.105</v>
      </c>
    </row>
    <row r="116" spans="1:11" ht="15.95" customHeight="1" x14ac:dyDescent="0.3">
      <c r="A116" s="22">
        <f t="shared" si="11"/>
        <v>45412</v>
      </c>
      <c r="B116" s="20" t="str">
        <f t="shared" si="12"/>
        <v>A116</v>
      </c>
      <c r="C116" s="21">
        <v>105</v>
      </c>
      <c r="D116" s="9">
        <f t="shared" si="13"/>
        <v>792086.05498641403</v>
      </c>
      <c r="E116" s="9">
        <f t="shared" si="15"/>
        <v>9983.7988696949542</v>
      </c>
      <c r="F116" s="9">
        <f t="shared" si="14"/>
        <v>6930.7529811311224</v>
      </c>
      <c r="G116" s="9">
        <f t="shared" si="8"/>
        <v>3053.0458885638318</v>
      </c>
      <c r="H116" s="9">
        <f t="shared" si="9"/>
        <v>789033.00909785018</v>
      </c>
      <c r="I116" s="10">
        <f t="shared" si="10"/>
        <v>0.78903300909785024</v>
      </c>
      <c r="K116" s="1">
        <v>0.105</v>
      </c>
    </row>
    <row r="117" spans="1:11" ht="15.95" customHeight="1" x14ac:dyDescent="0.3">
      <c r="A117" s="22">
        <f t="shared" si="11"/>
        <v>45443</v>
      </c>
      <c r="B117" s="20" t="str">
        <f t="shared" si="12"/>
        <v>A117</v>
      </c>
      <c r="C117" s="21">
        <v>106</v>
      </c>
      <c r="D117" s="9">
        <f t="shared" si="13"/>
        <v>789033.00909785018</v>
      </c>
      <c r="E117" s="9">
        <f t="shared" si="15"/>
        <v>9983.7988696949542</v>
      </c>
      <c r="F117" s="9">
        <f t="shared" si="14"/>
        <v>6904.0388296061892</v>
      </c>
      <c r="G117" s="9">
        <f t="shared" si="8"/>
        <v>3079.760040088765</v>
      </c>
      <c r="H117" s="9">
        <f t="shared" si="9"/>
        <v>785953.24905776139</v>
      </c>
      <c r="I117" s="10">
        <f t="shared" si="10"/>
        <v>0.78595324905776143</v>
      </c>
      <c r="K117" s="1">
        <v>0.105</v>
      </c>
    </row>
    <row r="118" spans="1:11" ht="15.95" customHeight="1" x14ac:dyDescent="0.3">
      <c r="A118" s="22">
        <f t="shared" si="11"/>
        <v>45473</v>
      </c>
      <c r="B118" s="20" t="str">
        <f t="shared" si="12"/>
        <v>A118</v>
      </c>
      <c r="C118" s="21">
        <v>107</v>
      </c>
      <c r="D118" s="9">
        <f t="shared" si="13"/>
        <v>785953.24905776139</v>
      </c>
      <c r="E118" s="9">
        <f t="shared" si="15"/>
        <v>9983.7988696949524</v>
      </c>
      <c r="F118" s="9">
        <f t="shared" si="14"/>
        <v>6877.0909292554124</v>
      </c>
      <c r="G118" s="9">
        <f t="shared" si="8"/>
        <v>3106.7079404395399</v>
      </c>
      <c r="H118" s="9">
        <f t="shared" si="9"/>
        <v>782846.54111732182</v>
      </c>
      <c r="I118" s="10">
        <f t="shared" si="10"/>
        <v>0.78284654111732177</v>
      </c>
      <c r="K118" s="1">
        <v>0.105</v>
      </c>
    </row>
    <row r="119" spans="1:11" ht="15.95" customHeight="1" x14ac:dyDescent="0.3">
      <c r="A119" s="22">
        <f t="shared" si="11"/>
        <v>45504</v>
      </c>
      <c r="B119" s="20" t="str">
        <f t="shared" si="12"/>
        <v>A119</v>
      </c>
      <c r="C119" s="21">
        <v>108</v>
      </c>
      <c r="D119" s="9">
        <f t="shared" si="13"/>
        <v>782846.54111732182</v>
      </c>
      <c r="E119" s="9">
        <f t="shared" si="15"/>
        <v>9983.7988696949524</v>
      </c>
      <c r="F119" s="9">
        <f t="shared" si="14"/>
        <v>6849.9072347765659</v>
      </c>
      <c r="G119" s="9">
        <f t="shared" si="8"/>
        <v>3133.8916349183864</v>
      </c>
      <c r="H119" s="9">
        <f t="shared" si="9"/>
        <v>779712.64948240342</v>
      </c>
      <c r="I119" s="10">
        <f t="shared" si="10"/>
        <v>0.77971264948240337</v>
      </c>
      <c r="K119" s="1">
        <v>0.105</v>
      </c>
    </row>
    <row r="120" spans="1:11" ht="15.95" customHeight="1" x14ac:dyDescent="0.3">
      <c r="A120" s="22">
        <f t="shared" si="11"/>
        <v>45535</v>
      </c>
      <c r="B120" s="20" t="str">
        <f t="shared" si="12"/>
        <v>A120</v>
      </c>
      <c r="C120" s="21">
        <v>109</v>
      </c>
      <c r="D120" s="9">
        <f t="shared" si="13"/>
        <v>779712.64948240342</v>
      </c>
      <c r="E120" s="9">
        <f t="shared" si="15"/>
        <v>9983.7988696949524</v>
      </c>
      <c r="F120" s="9">
        <f t="shared" si="14"/>
        <v>6822.4856829710297</v>
      </c>
      <c r="G120" s="9">
        <f t="shared" si="8"/>
        <v>3161.3131867239226</v>
      </c>
      <c r="H120" s="9">
        <f t="shared" si="9"/>
        <v>776551.33629567944</v>
      </c>
      <c r="I120" s="10">
        <f t="shared" si="10"/>
        <v>0.77655133629567941</v>
      </c>
      <c r="K120" s="1">
        <v>0.105</v>
      </c>
    </row>
    <row r="121" spans="1:11" ht="15.95" customHeight="1" x14ac:dyDescent="0.3">
      <c r="A121" s="22">
        <f t="shared" si="11"/>
        <v>45565</v>
      </c>
      <c r="B121" s="20" t="str">
        <f t="shared" si="12"/>
        <v>A121</v>
      </c>
      <c r="C121" s="21">
        <v>110</v>
      </c>
      <c r="D121" s="9">
        <f t="shared" si="13"/>
        <v>776551.33629567944</v>
      </c>
      <c r="E121" s="9">
        <f t="shared" si="15"/>
        <v>9983.7988696949524</v>
      </c>
      <c r="F121" s="9">
        <f t="shared" si="14"/>
        <v>6794.8241925871953</v>
      </c>
      <c r="G121" s="9">
        <f t="shared" si="8"/>
        <v>3188.9746771077571</v>
      </c>
      <c r="H121" s="9">
        <f t="shared" si="9"/>
        <v>773362.36161857168</v>
      </c>
      <c r="I121" s="10">
        <f t="shared" si="10"/>
        <v>0.77336236161857164</v>
      </c>
      <c r="K121" s="1">
        <v>0.105</v>
      </c>
    </row>
    <row r="122" spans="1:11" ht="15.95" customHeight="1" x14ac:dyDescent="0.3">
      <c r="A122" s="22">
        <f t="shared" si="11"/>
        <v>45596</v>
      </c>
      <c r="B122" s="20" t="str">
        <f t="shared" si="12"/>
        <v>A122</v>
      </c>
      <c r="C122" s="21">
        <v>111</v>
      </c>
      <c r="D122" s="9">
        <f t="shared" si="13"/>
        <v>773362.36161857168</v>
      </c>
      <c r="E122" s="9">
        <f t="shared" si="15"/>
        <v>9983.7988696949524</v>
      </c>
      <c r="F122" s="9">
        <f t="shared" si="14"/>
        <v>6766.9206641625024</v>
      </c>
      <c r="G122" s="9">
        <f t="shared" si="8"/>
        <v>3216.87820553245</v>
      </c>
      <c r="H122" s="9">
        <f t="shared" si="9"/>
        <v>770145.48341303924</v>
      </c>
      <c r="I122" s="10">
        <f t="shared" si="10"/>
        <v>0.77014548341303923</v>
      </c>
      <c r="K122" s="1">
        <v>0.105</v>
      </c>
    </row>
    <row r="123" spans="1:11" ht="15.95" customHeight="1" x14ac:dyDescent="0.3">
      <c r="A123" s="22">
        <f t="shared" si="11"/>
        <v>45626</v>
      </c>
      <c r="B123" s="20" t="str">
        <f t="shared" si="12"/>
        <v>A123</v>
      </c>
      <c r="C123" s="21">
        <v>112</v>
      </c>
      <c r="D123" s="9">
        <f t="shared" si="13"/>
        <v>770145.48341303924</v>
      </c>
      <c r="E123" s="9">
        <f t="shared" si="15"/>
        <v>9983.7988696949524</v>
      </c>
      <c r="F123" s="9">
        <f t="shared" si="14"/>
        <v>6738.772979864093</v>
      </c>
      <c r="G123" s="9">
        <f t="shared" si="8"/>
        <v>3245.0258898308593</v>
      </c>
      <c r="H123" s="9">
        <f t="shared" si="9"/>
        <v>766900.45752320834</v>
      </c>
      <c r="I123" s="10">
        <f t="shared" si="10"/>
        <v>0.76690045752320835</v>
      </c>
      <c r="K123" s="1">
        <v>0.105</v>
      </c>
    </row>
    <row r="124" spans="1:11" ht="15.95" customHeight="1" x14ac:dyDescent="0.3">
      <c r="A124" s="22">
        <f t="shared" si="11"/>
        <v>45657</v>
      </c>
      <c r="B124" s="20" t="str">
        <f t="shared" si="12"/>
        <v>A124</v>
      </c>
      <c r="C124" s="21">
        <v>113</v>
      </c>
      <c r="D124" s="9">
        <f t="shared" si="13"/>
        <v>766900.45752320834</v>
      </c>
      <c r="E124" s="9">
        <f t="shared" si="15"/>
        <v>9983.7988696949524</v>
      </c>
      <c r="F124" s="9">
        <f t="shared" si="14"/>
        <v>6710.379003328072</v>
      </c>
      <c r="G124" s="9">
        <f t="shared" si="8"/>
        <v>3273.4198663668803</v>
      </c>
      <c r="H124" s="9">
        <f t="shared" si="9"/>
        <v>763627.03765684145</v>
      </c>
      <c r="I124" s="10">
        <f t="shared" si="10"/>
        <v>0.76362703765684148</v>
      </c>
      <c r="K124" s="1">
        <v>0.105</v>
      </c>
    </row>
    <row r="125" spans="1:11" ht="15.95" customHeight="1" x14ac:dyDescent="0.3">
      <c r="A125" s="22">
        <f t="shared" si="11"/>
        <v>45688</v>
      </c>
      <c r="B125" s="20" t="str">
        <f t="shared" si="12"/>
        <v>A125</v>
      </c>
      <c r="C125" s="21">
        <v>114</v>
      </c>
      <c r="D125" s="9">
        <f t="shared" si="13"/>
        <v>763627.03765684145</v>
      </c>
      <c r="E125" s="9">
        <f t="shared" si="15"/>
        <v>9983.7988696949524</v>
      </c>
      <c r="F125" s="9">
        <f t="shared" si="14"/>
        <v>6681.736579497363</v>
      </c>
      <c r="G125" s="9">
        <f t="shared" si="8"/>
        <v>3302.0622901975894</v>
      </c>
      <c r="H125" s="9">
        <f t="shared" si="9"/>
        <v>760324.97536664386</v>
      </c>
      <c r="I125" s="10">
        <f t="shared" si="10"/>
        <v>0.7603249753666439</v>
      </c>
      <c r="K125" s="1">
        <v>0.105</v>
      </c>
    </row>
    <row r="126" spans="1:11" ht="15.95" customHeight="1" x14ac:dyDescent="0.3">
      <c r="A126" s="22">
        <f t="shared" si="11"/>
        <v>45716</v>
      </c>
      <c r="B126" s="20" t="str">
        <f t="shared" si="12"/>
        <v>A126</v>
      </c>
      <c r="C126" s="21">
        <v>115</v>
      </c>
      <c r="D126" s="9">
        <f t="shared" si="13"/>
        <v>760324.97536664386</v>
      </c>
      <c r="E126" s="9">
        <f t="shared" si="15"/>
        <v>9983.7988696949524</v>
      </c>
      <c r="F126" s="9">
        <f t="shared" si="14"/>
        <v>6652.8435344581339</v>
      </c>
      <c r="G126" s="9">
        <f t="shared" si="8"/>
        <v>3330.9553352368184</v>
      </c>
      <c r="H126" s="9">
        <f t="shared" si="9"/>
        <v>756994.02003140701</v>
      </c>
      <c r="I126" s="10">
        <f t="shared" si="10"/>
        <v>0.75699402003140703</v>
      </c>
      <c r="K126" s="1">
        <v>0.105</v>
      </c>
    </row>
    <row r="127" spans="1:11" ht="15.95" customHeight="1" x14ac:dyDescent="0.3">
      <c r="A127" s="22">
        <f t="shared" si="11"/>
        <v>45747</v>
      </c>
      <c r="B127" s="20" t="str">
        <f t="shared" si="12"/>
        <v>A127</v>
      </c>
      <c r="C127" s="21">
        <v>116</v>
      </c>
      <c r="D127" s="9">
        <f t="shared" si="13"/>
        <v>756994.02003140701</v>
      </c>
      <c r="E127" s="9">
        <f t="shared" si="15"/>
        <v>9983.7988696949524</v>
      </c>
      <c r="F127" s="9">
        <f t="shared" si="14"/>
        <v>6623.6976752748114</v>
      </c>
      <c r="G127" s="9">
        <f t="shared" si="8"/>
        <v>3360.1011944201409</v>
      </c>
      <c r="H127" s="9">
        <f t="shared" si="9"/>
        <v>753633.91883698688</v>
      </c>
      <c r="I127" s="10">
        <f t="shared" si="10"/>
        <v>0.75363391883698683</v>
      </c>
      <c r="K127" s="1">
        <v>0.105</v>
      </c>
    </row>
    <row r="128" spans="1:11" ht="15.95" customHeight="1" x14ac:dyDescent="0.3">
      <c r="A128" s="22">
        <f t="shared" si="11"/>
        <v>45777</v>
      </c>
      <c r="B128" s="20" t="str">
        <f t="shared" si="12"/>
        <v>A128</v>
      </c>
      <c r="C128" s="21">
        <v>117</v>
      </c>
      <c r="D128" s="9">
        <f t="shared" si="13"/>
        <v>753633.91883698688</v>
      </c>
      <c r="E128" s="9">
        <f t="shared" si="15"/>
        <v>9983.7988696949524</v>
      </c>
      <c r="F128" s="9">
        <f t="shared" si="14"/>
        <v>6594.2967898236348</v>
      </c>
      <c r="G128" s="9">
        <f t="shared" si="8"/>
        <v>3389.5020798713176</v>
      </c>
      <c r="H128" s="9">
        <f t="shared" si="9"/>
        <v>750244.41675711551</v>
      </c>
      <c r="I128" s="10">
        <f t="shared" si="10"/>
        <v>0.75024441675711551</v>
      </c>
      <c r="K128" s="1">
        <v>0.105</v>
      </c>
    </row>
    <row r="129" spans="1:11" ht="15.95" customHeight="1" x14ac:dyDescent="0.3">
      <c r="A129" s="22">
        <f t="shared" si="11"/>
        <v>45808</v>
      </c>
      <c r="B129" s="20" t="str">
        <f t="shared" si="12"/>
        <v>A129</v>
      </c>
      <c r="C129" s="21">
        <v>118</v>
      </c>
      <c r="D129" s="9">
        <f t="shared" si="13"/>
        <v>750244.41675711551</v>
      </c>
      <c r="E129" s="9">
        <f t="shared" si="15"/>
        <v>9983.7988696949524</v>
      </c>
      <c r="F129" s="9">
        <f t="shared" si="14"/>
        <v>6564.6386466247604</v>
      </c>
      <c r="G129" s="9">
        <f t="shared" si="8"/>
        <v>3419.1602230701919</v>
      </c>
      <c r="H129" s="9">
        <f t="shared" si="9"/>
        <v>746825.25653404533</v>
      </c>
      <c r="I129" s="10">
        <f t="shared" si="10"/>
        <v>0.7468252565340453</v>
      </c>
      <c r="K129" s="1">
        <v>0.105</v>
      </c>
    </row>
    <row r="130" spans="1:11" ht="15.95" customHeight="1" x14ac:dyDescent="0.3">
      <c r="A130" s="22">
        <f t="shared" si="11"/>
        <v>45838</v>
      </c>
      <c r="B130" s="20" t="str">
        <f t="shared" si="12"/>
        <v>A130</v>
      </c>
      <c r="C130" s="21">
        <v>119</v>
      </c>
      <c r="D130" s="9">
        <f t="shared" si="13"/>
        <v>746825.25653404533</v>
      </c>
      <c r="E130" s="9">
        <f t="shared" si="15"/>
        <v>9983.7988696949506</v>
      </c>
      <c r="F130" s="9">
        <f t="shared" si="14"/>
        <v>6534.7209946728972</v>
      </c>
      <c r="G130" s="9">
        <f t="shared" si="8"/>
        <v>3449.0778750220534</v>
      </c>
      <c r="H130" s="9">
        <f t="shared" si="9"/>
        <v>743376.17865902325</v>
      </c>
      <c r="I130" s="10">
        <f t="shared" si="10"/>
        <v>0.74337617865902328</v>
      </c>
      <c r="K130" s="1">
        <v>0.105</v>
      </c>
    </row>
    <row r="131" spans="1:11" ht="15.95" customHeight="1" x14ac:dyDescent="0.3">
      <c r="A131" s="22">
        <f t="shared" si="11"/>
        <v>45869</v>
      </c>
      <c r="B131" s="20" t="str">
        <f t="shared" si="12"/>
        <v>A131</v>
      </c>
      <c r="C131" s="21">
        <v>120</v>
      </c>
      <c r="D131" s="9">
        <f t="shared" si="13"/>
        <v>743376.17865902325</v>
      </c>
      <c r="E131" s="9">
        <f t="shared" si="15"/>
        <v>9983.7988696949506</v>
      </c>
      <c r="F131" s="9">
        <f t="shared" si="14"/>
        <v>6504.5415632664526</v>
      </c>
      <c r="G131" s="9">
        <f t="shared" si="8"/>
        <v>3479.2573064284979</v>
      </c>
      <c r="H131" s="9">
        <f t="shared" si="9"/>
        <v>739896.92135259474</v>
      </c>
      <c r="I131" s="10">
        <f t="shared" si="10"/>
        <v>0.73989692135259477</v>
      </c>
      <c r="K131" s="1">
        <v>0.105</v>
      </c>
    </row>
    <row r="132" spans="1:11" ht="15.95" customHeight="1" x14ac:dyDescent="0.3">
      <c r="A132" s="22">
        <f t="shared" si="11"/>
        <v>45900</v>
      </c>
      <c r="B132" s="20" t="str">
        <f t="shared" si="12"/>
        <v>A132</v>
      </c>
      <c r="C132" s="21">
        <v>121</v>
      </c>
      <c r="D132" s="9">
        <f t="shared" si="13"/>
        <v>739896.92135259474</v>
      </c>
      <c r="E132" s="9">
        <f t="shared" si="15"/>
        <v>9983.7988696949506</v>
      </c>
      <c r="F132" s="9">
        <f t="shared" si="14"/>
        <v>6474.0980618352041</v>
      </c>
      <c r="G132" s="9">
        <f t="shared" si="8"/>
        <v>3509.7008078597464</v>
      </c>
      <c r="H132" s="9">
        <f t="shared" si="9"/>
        <v>736387.22054473497</v>
      </c>
      <c r="I132" s="10">
        <f t="shared" si="10"/>
        <v>0.73638722054473493</v>
      </c>
      <c r="K132" s="1">
        <v>0.105</v>
      </c>
    </row>
    <row r="133" spans="1:11" ht="15.95" customHeight="1" x14ac:dyDescent="0.3">
      <c r="A133" s="22">
        <f t="shared" si="11"/>
        <v>45930</v>
      </c>
      <c r="B133" s="20" t="str">
        <f t="shared" si="12"/>
        <v>A133</v>
      </c>
      <c r="C133" s="21">
        <v>122</v>
      </c>
      <c r="D133" s="9">
        <f t="shared" si="13"/>
        <v>736387.22054473497</v>
      </c>
      <c r="E133" s="9">
        <f t="shared" si="15"/>
        <v>9983.7988696949506</v>
      </c>
      <c r="F133" s="9">
        <f t="shared" si="14"/>
        <v>6443.3881797664299</v>
      </c>
      <c r="G133" s="9">
        <f t="shared" si="8"/>
        <v>3540.4106899285207</v>
      </c>
      <c r="H133" s="9">
        <f t="shared" si="9"/>
        <v>732846.8098548064</v>
      </c>
      <c r="I133" s="10">
        <f t="shared" si="10"/>
        <v>0.73284680985480644</v>
      </c>
      <c r="K133" s="1">
        <v>0.105</v>
      </c>
    </row>
    <row r="134" spans="1:11" ht="15.95" customHeight="1" x14ac:dyDescent="0.3">
      <c r="A134" s="22">
        <f t="shared" si="11"/>
        <v>45961</v>
      </c>
      <c r="B134" s="20" t="str">
        <f t="shared" si="12"/>
        <v>A134</v>
      </c>
      <c r="C134" s="21">
        <v>123</v>
      </c>
      <c r="D134" s="9">
        <f t="shared" si="13"/>
        <v>732846.8098548064</v>
      </c>
      <c r="E134" s="9">
        <f t="shared" si="15"/>
        <v>9983.7988696949506</v>
      </c>
      <c r="F134" s="9">
        <f t="shared" si="14"/>
        <v>6412.4095862295553</v>
      </c>
      <c r="G134" s="9">
        <f t="shared" si="8"/>
        <v>3571.3892834653952</v>
      </c>
      <c r="H134" s="9">
        <f t="shared" si="9"/>
        <v>729275.42057134106</v>
      </c>
      <c r="I134" s="10">
        <f t="shared" si="10"/>
        <v>0.72927542057134109</v>
      </c>
      <c r="K134" s="1">
        <v>0.105</v>
      </c>
    </row>
    <row r="135" spans="1:11" ht="15.95" customHeight="1" x14ac:dyDescent="0.3">
      <c r="A135" s="22">
        <f t="shared" si="11"/>
        <v>45991</v>
      </c>
      <c r="B135" s="20" t="str">
        <f t="shared" si="12"/>
        <v>A135</v>
      </c>
      <c r="C135" s="21">
        <v>124</v>
      </c>
      <c r="D135" s="9">
        <f t="shared" si="13"/>
        <v>729275.42057134106</v>
      </c>
      <c r="E135" s="9">
        <f t="shared" si="15"/>
        <v>9983.7988696949506</v>
      </c>
      <c r="F135" s="9">
        <f t="shared" si="14"/>
        <v>6381.159929999234</v>
      </c>
      <c r="G135" s="9">
        <f t="shared" si="8"/>
        <v>3602.6389396957165</v>
      </c>
      <c r="H135" s="9">
        <f t="shared" si="9"/>
        <v>725672.7816316454</v>
      </c>
      <c r="I135" s="10">
        <f t="shared" si="10"/>
        <v>0.72567278163164539</v>
      </c>
      <c r="K135" s="1">
        <v>0.105</v>
      </c>
    </row>
    <row r="136" spans="1:11" ht="15.95" customHeight="1" x14ac:dyDescent="0.3">
      <c r="A136" s="22">
        <f t="shared" si="11"/>
        <v>46022</v>
      </c>
      <c r="B136" s="20" t="str">
        <f t="shared" si="12"/>
        <v>A136</v>
      </c>
      <c r="C136" s="21">
        <v>125</v>
      </c>
      <c r="D136" s="9">
        <f t="shared" si="13"/>
        <v>725672.7816316454</v>
      </c>
      <c r="E136" s="9">
        <f t="shared" si="15"/>
        <v>9983.7988696949506</v>
      </c>
      <c r="F136" s="9">
        <f t="shared" si="14"/>
        <v>6349.6368392768973</v>
      </c>
      <c r="G136" s="9">
        <f t="shared" si="8"/>
        <v>3634.1620304180533</v>
      </c>
      <c r="H136" s="9">
        <f t="shared" si="9"/>
        <v>722038.61960122734</v>
      </c>
      <c r="I136" s="10">
        <f t="shared" si="10"/>
        <v>0.72203861960122739</v>
      </c>
      <c r="K136" s="1">
        <v>0.105</v>
      </c>
    </row>
    <row r="137" spans="1:11" ht="15.95" customHeight="1" x14ac:dyDescent="0.3">
      <c r="A137" s="22">
        <f t="shared" si="11"/>
        <v>46053</v>
      </c>
      <c r="B137" s="20" t="str">
        <f t="shared" si="12"/>
        <v>A137</v>
      </c>
      <c r="C137" s="21">
        <v>126</v>
      </c>
      <c r="D137" s="9">
        <f t="shared" si="13"/>
        <v>722038.61960122734</v>
      </c>
      <c r="E137" s="9">
        <f t="shared" si="15"/>
        <v>9983.7988696949524</v>
      </c>
      <c r="F137" s="9">
        <f t="shared" si="14"/>
        <v>6317.8379215107389</v>
      </c>
      <c r="G137" s="9">
        <f t="shared" si="8"/>
        <v>3665.9609481842135</v>
      </c>
      <c r="H137" s="9">
        <f t="shared" si="9"/>
        <v>718372.65865304309</v>
      </c>
      <c r="I137" s="10">
        <f t="shared" si="10"/>
        <v>0.71837265865304312</v>
      </c>
      <c r="K137" s="1">
        <v>0.105</v>
      </c>
    </row>
    <row r="138" spans="1:11" ht="15.95" customHeight="1" x14ac:dyDescent="0.3">
      <c r="A138" s="22">
        <f t="shared" si="11"/>
        <v>46081</v>
      </c>
      <c r="B138" s="20" t="str">
        <f t="shared" si="12"/>
        <v>A138</v>
      </c>
      <c r="C138" s="21">
        <v>127</v>
      </c>
      <c r="D138" s="9">
        <f t="shared" si="13"/>
        <v>718372.65865304309</v>
      </c>
      <c r="E138" s="9">
        <f t="shared" si="15"/>
        <v>9983.7988696949506</v>
      </c>
      <c r="F138" s="9">
        <f t="shared" si="14"/>
        <v>6285.7607632141271</v>
      </c>
      <c r="G138" s="9">
        <f t="shared" si="8"/>
        <v>3698.0381064808234</v>
      </c>
      <c r="H138" s="9">
        <f t="shared" si="9"/>
        <v>714674.62054656225</v>
      </c>
      <c r="I138" s="10">
        <f t="shared" si="10"/>
        <v>0.71467462054656228</v>
      </c>
      <c r="K138" s="1">
        <v>0.105</v>
      </c>
    </row>
    <row r="139" spans="1:11" ht="15.95" customHeight="1" x14ac:dyDescent="0.3">
      <c r="A139" s="22">
        <f t="shared" si="11"/>
        <v>46112</v>
      </c>
      <c r="B139" s="20" t="str">
        <f t="shared" si="12"/>
        <v>A139</v>
      </c>
      <c r="C139" s="21">
        <v>128</v>
      </c>
      <c r="D139" s="9">
        <f t="shared" si="13"/>
        <v>714674.62054656225</v>
      </c>
      <c r="E139" s="9">
        <f t="shared" si="15"/>
        <v>9983.7988696949524</v>
      </c>
      <c r="F139" s="9">
        <f t="shared" si="14"/>
        <v>6253.40292978242</v>
      </c>
      <c r="G139" s="9">
        <f t="shared" si="8"/>
        <v>3730.3959399125324</v>
      </c>
      <c r="H139" s="9">
        <f t="shared" si="9"/>
        <v>710944.22460664972</v>
      </c>
      <c r="I139" s="10">
        <f t="shared" si="10"/>
        <v>0.71094422460664974</v>
      </c>
      <c r="K139" s="1">
        <v>0.105</v>
      </c>
    </row>
    <row r="140" spans="1:11" ht="15.95" customHeight="1" x14ac:dyDescent="0.3">
      <c r="A140" s="22">
        <f t="shared" si="11"/>
        <v>46142</v>
      </c>
      <c r="B140" s="20" t="str">
        <f t="shared" si="12"/>
        <v>A140</v>
      </c>
      <c r="C140" s="21">
        <v>129</v>
      </c>
      <c r="D140" s="9">
        <f t="shared" si="13"/>
        <v>710944.22460664972</v>
      </c>
      <c r="E140" s="9">
        <f t="shared" si="15"/>
        <v>9983.7988696949506</v>
      </c>
      <c r="F140" s="9">
        <f t="shared" si="14"/>
        <v>6220.7619653081847</v>
      </c>
      <c r="G140" s="9">
        <f t="shared" ref="G140:G203" si="16">E140-F140</f>
        <v>3763.0369043867659</v>
      </c>
      <c r="H140" s="9">
        <f t="shared" ref="H140:H203" si="17">D140-G140</f>
        <v>707181.18770226301</v>
      </c>
      <c r="I140" s="10">
        <f t="shared" ref="I140:I203" si="18">H140/$D$3</f>
        <v>0.70718118770226301</v>
      </c>
      <c r="K140" s="1">
        <v>0.105</v>
      </c>
    </row>
    <row r="141" spans="1:11" ht="15.95" customHeight="1" x14ac:dyDescent="0.3">
      <c r="A141" s="22">
        <f t="shared" ref="A141:A204" si="19">DATE(YEAR(A140),MONTH(A140)+2,1-1)</f>
        <v>46173</v>
      </c>
      <c r="B141" s="20" t="str">
        <f t="shared" ref="B141:B204" si="20">"A"&amp;ROW(A141)</f>
        <v>A141</v>
      </c>
      <c r="C141" s="21">
        <v>130</v>
      </c>
      <c r="D141" s="9">
        <f t="shared" ref="D141:D204" si="21">IF(ROUND(H140,0)&gt;0,H140,0)</f>
        <v>707181.18770226301</v>
      </c>
      <c r="E141" s="9">
        <f t="shared" si="15"/>
        <v>9983.7988696949506</v>
      </c>
      <c r="F141" s="9">
        <f t="shared" ref="F141:F204" si="22">D141*K141/12</f>
        <v>6187.8353923948016</v>
      </c>
      <c r="G141" s="9">
        <f t="shared" si="16"/>
        <v>3795.963477300149</v>
      </c>
      <c r="H141" s="9">
        <f t="shared" si="17"/>
        <v>703385.22422496288</v>
      </c>
      <c r="I141" s="10">
        <f t="shared" si="18"/>
        <v>0.70338522422496286</v>
      </c>
      <c r="K141" s="1">
        <v>0.105</v>
      </c>
    </row>
    <row r="142" spans="1:11" ht="15.95" customHeight="1" x14ac:dyDescent="0.3">
      <c r="A142" s="22">
        <f t="shared" si="19"/>
        <v>46203</v>
      </c>
      <c r="B142" s="20" t="str">
        <f t="shared" si="20"/>
        <v>A142</v>
      </c>
      <c r="C142" s="21">
        <v>131</v>
      </c>
      <c r="D142" s="9">
        <f t="shared" si="21"/>
        <v>703385.22422496288</v>
      </c>
      <c r="E142" s="9">
        <f t="shared" ref="E142:E205" si="23">IF($D$5+1-C142=0,0,PMT(K142/12,$D$5+1-C142,-$D142,0,0))</f>
        <v>9983.7988696949524</v>
      </c>
      <c r="F142" s="9">
        <f t="shared" si="22"/>
        <v>6154.620711968425</v>
      </c>
      <c r="G142" s="9">
        <f t="shared" si="16"/>
        <v>3829.1781577265274</v>
      </c>
      <c r="H142" s="9">
        <f t="shared" si="17"/>
        <v>699556.04606723634</v>
      </c>
      <c r="I142" s="10">
        <f t="shared" si="18"/>
        <v>0.69955604606723631</v>
      </c>
      <c r="K142" s="1">
        <v>0.105</v>
      </c>
    </row>
    <row r="143" spans="1:11" ht="15.95" customHeight="1" x14ac:dyDescent="0.3">
      <c r="A143" s="22">
        <f t="shared" si="19"/>
        <v>46234</v>
      </c>
      <c r="B143" s="20" t="str">
        <f t="shared" si="20"/>
        <v>A143</v>
      </c>
      <c r="C143" s="21">
        <v>132</v>
      </c>
      <c r="D143" s="9">
        <f t="shared" si="21"/>
        <v>699556.04606723634</v>
      </c>
      <c r="E143" s="9">
        <f t="shared" si="23"/>
        <v>9983.7988696949524</v>
      </c>
      <c r="F143" s="9">
        <f t="shared" si="22"/>
        <v>6121.1154030883181</v>
      </c>
      <c r="G143" s="9">
        <f t="shared" si="16"/>
        <v>3862.6834666066343</v>
      </c>
      <c r="H143" s="9">
        <f t="shared" si="17"/>
        <v>695693.36260062968</v>
      </c>
      <c r="I143" s="10">
        <f t="shared" si="18"/>
        <v>0.69569336260062964</v>
      </c>
      <c r="K143" s="1">
        <v>0.105</v>
      </c>
    </row>
    <row r="144" spans="1:11" ht="15.95" customHeight="1" x14ac:dyDescent="0.3">
      <c r="A144" s="22">
        <f t="shared" si="19"/>
        <v>46265</v>
      </c>
      <c r="B144" s="20" t="str">
        <f t="shared" si="20"/>
        <v>A144</v>
      </c>
      <c r="C144" s="21">
        <v>133</v>
      </c>
      <c r="D144" s="9">
        <f t="shared" si="21"/>
        <v>695693.36260062968</v>
      </c>
      <c r="E144" s="9">
        <f t="shared" si="23"/>
        <v>9983.7988696949506</v>
      </c>
      <c r="F144" s="9">
        <f t="shared" si="22"/>
        <v>6087.316922755509</v>
      </c>
      <c r="G144" s="9">
        <f t="shared" si="16"/>
        <v>3896.4819469394415</v>
      </c>
      <c r="H144" s="9">
        <f t="shared" si="17"/>
        <v>691796.8806536902</v>
      </c>
      <c r="I144" s="10">
        <f t="shared" si="18"/>
        <v>0.69179688065369016</v>
      </c>
      <c r="K144" s="1">
        <v>0.105</v>
      </c>
    </row>
    <row r="145" spans="1:11" ht="15.95" customHeight="1" x14ac:dyDescent="0.3">
      <c r="A145" s="22">
        <f t="shared" si="19"/>
        <v>46295</v>
      </c>
      <c r="B145" s="20" t="str">
        <f t="shared" si="20"/>
        <v>A145</v>
      </c>
      <c r="C145" s="21">
        <v>134</v>
      </c>
      <c r="D145" s="9">
        <f t="shared" si="21"/>
        <v>691796.8806536902</v>
      </c>
      <c r="E145" s="9">
        <f t="shared" si="23"/>
        <v>9983.7988696949506</v>
      </c>
      <c r="F145" s="9">
        <f t="shared" si="22"/>
        <v>6053.2227057197888</v>
      </c>
      <c r="G145" s="9">
        <f t="shared" si="16"/>
        <v>3930.5761639751618</v>
      </c>
      <c r="H145" s="9">
        <f t="shared" si="17"/>
        <v>687866.30448971502</v>
      </c>
      <c r="I145" s="10">
        <f t="shared" si="18"/>
        <v>0.68786630448971497</v>
      </c>
      <c r="K145" s="1">
        <v>0.105</v>
      </c>
    </row>
    <row r="146" spans="1:11" ht="15.95" customHeight="1" x14ac:dyDescent="0.3">
      <c r="A146" s="22">
        <f t="shared" si="19"/>
        <v>46326</v>
      </c>
      <c r="B146" s="20" t="str">
        <f t="shared" si="20"/>
        <v>A146</v>
      </c>
      <c r="C146" s="21">
        <v>135</v>
      </c>
      <c r="D146" s="9">
        <f t="shared" si="21"/>
        <v>687866.30448971502</v>
      </c>
      <c r="E146" s="9">
        <f t="shared" si="23"/>
        <v>9983.7988696949506</v>
      </c>
      <c r="F146" s="9">
        <f t="shared" si="22"/>
        <v>6018.8301642850065</v>
      </c>
      <c r="G146" s="9">
        <f t="shared" si="16"/>
        <v>3964.9687054099441</v>
      </c>
      <c r="H146" s="9">
        <f t="shared" si="17"/>
        <v>683901.33578430512</v>
      </c>
      <c r="I146" s="10">
        <f t="shared" si="18"/>
        <v>0.68390133578430512</v>
      </c>
      <c r="K146" s="1">
        <v>0.105</v>
      </c>
    </row>
    <row r="147" spans="1:11" ht="15.95" customHeight="1" x14ac:dyDescent="0.3">
      <c r="A147" s="22">
        <f t="shared" si="19"/>
        <v>46356</v>
      </c>
      <c r="B147" s="20" t="str">
        <f t="shared" si="20"/>
        <v>A147</v>
      </c>
      <c r="C147" s="21">
        <v>136</v>
      </c>
      <c r="D147" s="9">
        <f t="shared" si="21"/>
        <v>683901.33578430512</v>
      </c>
      <c r="E147" s="9">
        <f t="shared" si="23"/>
        <v>9983.7988696949487</v>
      </c>
      <c r="F147" s="9">
        <f t="shared" si="22"/>
        <v>5984.1366881126696</v>
      </c>
      <c r="G147" s="9">
        <f t="shared" si="16"/>
        <v>3999.6621815822791</v>
      </c>
      <c r="H147" s="9">
        <f t="shared" si="17"/>
        <v>679901.67360272282</v>
      </c>
      <c r="I147" s="10">
        <f t="shared" si="18"/>
        <v>0.6799016736027228</v>
      </c>
      <c r="K147" s="1">
        <v>0.105</v>
      </c>
    </row>
    <row r="148" spans="1:11" ht="15.95" customHeight="1" x14ac:dyDescent="0.3">
      <c r="A148" s="22">
        <f t="shared" si="19"/>
        <v>46387</v>
      </c>
      <c r="B148" s="20" t="str">
        <f t="shared" si="20"/>
        <v>A148</v>
      </c>
      <c r="C148" s="21">
        <v>137</v>
      </c>
      <c r="D148" s="9">
        <f t="shared" si="21"/>
        <v>679901.67360272282</v>
      </c>
      <c r="E148" s="9">
        <f t="shared" si="23"/>
        <v>9983.7988696949506</v>
      </c>
      <c r="F148" s="9">
        <f t="shared" si="22"/>
        <v>5949.1396440238241</v>
      </c>
      <c r="G148" s="9">
        <f t="shared" si="16"/>
        <v>4034.6592256711265</v>
      </c>
      <c r="H148" s="9">
        <f t="shared" si="17"/>
        <v>675867.01437705173</v>
      </c>
      <c r="I148" s="10">
        <f t="shared" si="18"/>
        <v>0.67586701437705177</v>
      </c>
      <c r="K148" s="1">
        <v>0.105</v>
      </c>
    </row>
    <row r="149" spans="1:11" ht="15.95" customHeight="1" x14ac:dyDescent="0.3">
      <c r="A149" s="22">
        <f t="shared" si="19"/>
        <v>46418</v>
      </c>
      <c r="B149" s="20" t="str">
        <f t="shared" si="20"/>
        <v>A149</v>
      </c>
      <c r="C149" s="21">
        <v>138</v>
      </c>
      <c r="D149" s="9">
        <f t="shared" si="21"/>
        <v>675867.01437705173</v>
      </c>
      <c r="E149" s="9">
        <f t="shared" si="23"/>
        <v>9983.7988696949506</v>
      </c>
      <c r="F149" s="9">
        <f t="shared" si="22"/>
        <v>5913.836375799202</v>
      </c>
      <c r="G149" s="9">
        <f t="shared" si="16"/>
        <v>4069.9624938957486</v>
      </c>
      <c r="H149" s="9">
        <f t="shared" si="17"/>
        <v>671797.05188315595</v>
      </c>
      <c r="I149" s="10">
        <f t="shared" si="18"/>
        <v>0.67179705188315597</v>
      </c>
      <c r="K149" s="1">
        <v>0.105</v>
      </c>
    </row>
    <row r="150" spans="1:11" ht="15.95" customHeight="1" x14ac:dyDescent="0.3">
      <c r="A150" s="22">
        <f t="shared" si="19"/>
        <v>46446</v>
      </c>
      <c r="B150" s="20" t="str">
        <f t="shared" si="20"/>
        <v>A150</v>
      </c>
      <c r="C150" s="21">
        <v>139</v>
      </c>
      <c r="D150" s="9">
        <f t="shared" si="21"/>
        <v>671797.05188315595</v>
      </c>
      <c r="E150" s="9">
        <f t="shared" si="23"/>
        <v>9983.7988696949487</v>
      </c>
      <c r="F150" s="9">
        <f t="shared" si="22"/>
        <v>5878.2242039776138</v>
      </c>
      <c r="G150" s="9">
        <f t="shared" si="16"/>
        <v>4105.5746657173349</v>
      </c>
      <c r="H150" s="9">
        <f t="shared" si="17"/>
        <v>667691.47721743863</v>
      </c>
      <c r="I150" s="10">
        <f t="shared" si="18"/>
        <v>0.6676914772174386</v>
      </c>
      <c r="K150" s="1">
        <v>0.105</v>
      </c>
    </row>
    <row r="151" spans="1:11" ht="15.95" customHeight="1" x14ac:dyDescent="0.3">
      <c r="A151" s="22">
        <f t="shared" si="19"/>
        <v>46477</v>
      </c>
      <c r="B151" s="20" t="str">
        <f t="shared" si="20"/>
        <v>A151</v>
      </c>
      <c r="C151" s="21">
        <v>140</v>
      </c>
      <c r="D151" s="9">
        <f t="shared" si="21"/>
        <v>667691.47721743863</v>
      </c>
      <c r="E151" s="9">
        <f t="shared" si="23"/>
        <v>9983.7988696949524</v>
      </c>
      <c r="F151" s="9">
        <f t="shared" si="22"/>
        <v>5842.3004256525883</v>
      </c>
      <c r="G151" s="9">
        <f t="shared" si="16"/>
        <v>4141.4984440423641</v>
      </c>
      <c r="H151" s="9">
        <f t="shared" si="17"/>
        <v>663549.97877339623</v>
      </c>
      <c r="I151" s="10">
        <f t="shared" si="18"/>
        <v>0.66354997877339628</v>
      </c>
      <c r="K151" s="1">
        <v>0.105</v>
      </c>
    </row>
    <row r="152" spans="1:11" ht="15.95" customHeight="1" x14ac:dyDescent="0.3">
      <c r="A152" s="22">
        <f t="shared" si="19"/>
        <v>46507</v>
      </c>
      <c r="B152" s="20" t="str">
        <f t="shared" si="20"/>
        <v>A152</v>
      </c>
      <c r="C152" s="21">
        <v>141</v>
      </c>
      <c r="D152" s="9">
        <f t="shared" si="21"/>
        <v>663549.97877339623</v>
      </c>
      <c r="E152" s="9">
        <f t="shared" si="23"/>
        <v>9983.7988696949487</v>
      </c>
      <c r="F152" s="9">
        <f t="shared" si="22"/>
        <v>5806.0623142672166</v>
      </c>
      <c r="G152" s="9">
        <f t="shared" si="16"/>
        <v>4177.7365554277321</v>
      </c>
      <c r="H152" s="9">
        <f t="shared" si="17"/>
        <v>659372.24221796845</v>
      </c>
      <c r="I152" s="10">
        <f t="shared" si="18"/>
        <v>0.65937224221796842</v>
      </c>
      <c r="K152" s="1">
        <v>0.105</v>
      </c>
    </row>
    <row r="153" spans="1:11" ht="15.95" customHeight="1" x14ac:dyDescent="0.3">
      <c r="A153" s="22">
        <f t="shared" si="19"/>
        <v>46538</v>
      </c>
      <c r="B153" s="20" t="str">
        <f t="shared" si="20"/>
        <v>A153</v>
      </c>
      <c r="C153" s="21">
        <v>142</v>
      </c>
      <c r="D153" s="9">
        <f t="shared" si="21"/>
        <v>659372.24221796845</v>
      </c>
      <c r="E153" s="9">
        <f t="shared" si="23"/>
        <v>9983.7988696949487</v>
      </c>
      <c r="F153" s="9">
        <f t="shared" si="22"/>
        <v>5769.5071194072234</v>
      </c>
      <c r="G153" s="9">
        <f t="shared" si="16"/>
        <v>4214.2917502877253</v>
      </c>
      <c r="H153" s="9">
        <f t="shared" si="17"/>
        <v>655157.9504676807</v>
      </c>
      <c r="I153" s="10">
        <f t="shared" si="18"/>
        <v>0.65515795046768066</v>
      </c>
      <c r="K153" s="1">
        <v>0.105</v>
      </c>
    </row>
    <row r="154" spans="1:11" ht="15.95" customHeight="1" x14ac:dyDescent="0.3">
      <c r="A154" s="22">
        <f t="shared" si="19"/>
        <v>46568</v>
      </c>
      <c r="B154" s="20" t="str">
        <f t="shared" si="20"/>
        <v>A154</v>
      </c>
      <c r="C154" s="21">
        <v>143</v>
      </c>
      <c r="D154" s="9">
        <f t="shared" si="21"/>
        <v>655157.9504676807</v>
      </c>
      <c r="E154" s="9">
        <f t="shared" si="23"/>
        <v>9983.7988696949487</v>
      </c>
      <c r="F154" s="9">
        <f t="shared" si="22"/>
        <v>5732.6320665922058</v>
      </c>
      <c r="G154" s="9">
        <f t="shared" si="16"/>
        <v>4251.166803102743</v>
      </c>
      <c r="H154" s="9">
        <f t="shared" si="17"/>
        <v>650906.78366457799</v>
      </c>
      <c r="I154" s="10">
        <f t="shared" si="18"/>
        <v>0.65090678366457799</v>
      </c>
      <c r="K154" s="1">
        <v>0.105</v>
      </c>
    </row>
    <row r="155" spans="1:11" ht="15.95" customHeight="1" x14ac:dyDescent="0.3">
      <c r="A155" s="22">
        <f t="shared" si="19"/>
        <v>46599</v>
      </c>
      <c r="B155" s="20" t="str">
        <f t="shared" si="20"/>
        <v>A155</v>
      </c>
      <c r="C155" s="21">
        <v>144</v>
      </c>
      <c r="D155" s="9">
        <f t="shared" si="21"/>
        <v>650906.78366457799</v>
      </c>
      <c r="E155" s="9">
        <f t="shared" si="23"/>
        <v>9983.7988696949506</v>
      </c>
      <c r="F155" s="9">
        <f t="shared" si="22"/>
        <v>5695.4343570650572</v>
      </c>
      <c r="G155" s="9">
        <f t="shared" si="16"/>
        <v>4288.3645126298934</v>
      </c>
      <c r="H155" s="9">
        <f t="shared" si="17"/>
        <v>646618.41915194807</v>
      </c>
      <c r="I155" s="10">
        <f t="shared" si="18"/>
        <v>0.64661841915194807</v>
      </c>
      <c r="K155" s="1">
        <v>0.105</v>
      </c>
    </row>
    <row r="156" spans="1:11" ht="15.95" customHeight="1" x14ac:dyDescent="0.3">
      <c r="A156" s="22">
        <f t="shared" si="19"/>
        <v>46630</v>
      </c>
      <c r="B156" s="20" t="str">
        <f t="shared" si="20"/>
        <v>A156</v>
      </c>
      <c r="C156" s="21">
        <v>145</v>
      </c>
      <c r="D156" s="9">
        <f t="shared" si="21"/>
        <v>646618.41915194807</v>
      </c>
      <c r="E156" s="9">
        <f t="shared" si="23"/>
        <v>9983.7988696949506</v>
      </c>
      <c r="F156" s="9">
        <f t="shared" si="22"/>
        <v>5657.9111675795457</v>
      </c>
      <c r="G156" s="9">
        <f t="shared" si="16"/>
        <v>4325.8877021154049</v>
      </c>
      <c r="H156" s="9">
        <f t="shared" si="17"/>
        <v>642292.5314498326</v>
      </c>
      <c r="I156" s="10">
        <f t="shared" si="18"/>
        <v>0.64229253144983256</v>
      </c>
      <c r="K156" s="1">
        <v>0.105</v>
      </c>
    </row>
    <row r="157" spans="1:11" ht="15.95" customHeight="1" x14ac:dyDescent="0.3">
      <c r="A157" s="22">
        <f t="shared" si="19"/>
        <v>46660</v>
      </c>
      <c r="B157" s="20" t="str">
        <f t="shared" si="20"/>
        <v>A157</v>
      </c>
      <c r="C157" s="21">
        <v>146</v>
      </c>
      <c r="D157" s="9">
        <f t="shared" si="21"/>
        <v>642292.5314498326</v>
      </c>
      <c r="E157" s="9">
        <f t="shared" si="23"/>
        <v>9983.7988696949487</v>
      </c>
      <c r="F157" s="9">
        <f t="shared" si="22"/>
        <v>5620.0596501860346</v>
      </c>
      <c r="G157" s="9">
        <f t="shared" si="16"/>
        <v>4363.7392195089142</v>
      </c>
      <c r="H157" s="9">
        <f t="shared" si="17"/>
        <v>637928.79223032366</v>
      </c>
      <c r="I157" s="10">
        <f t="shared" si="18"/>
        <v>0.63792879223032362</v>
      </c>
      <c r="K157" s="1">
        <v>0.105</v>
      </c>
    </row>
    <row r="158" spans="1:11" ht="15.95" customHeight="1" x14ac:dyDescent="0.3">
      <c r="A158" s="22">
        <f t="shared" si="19"/>
        <v>46691</v>
      </c>
      <c r="B158" s="20" t="str">
        <f t="shared" si="20"/>
        <v>A158</v>
      </c>
      <c r="C158" s="21">
        <v>147</v>
      </c>
      <c r="D158" s="9">
        <f t="shared" si="21"/>
        <v>637928.79223032366</v>
      </c>
      <c r="E158" s="9">
        <f t="shared" si="23"/>
        <v>9983.7988696949487</v>
      </c>
      <c r="F158" s="9">
        <f t="shared" si="22"/>
        <v>5581.8769320153324</v>
      </c>
      <c r="G158" s="9">
        <f t="shared" si="16"/>
        <v>4401.9219376796163</v>
      </c>
      <c r="H158" s="9">
        <f t="shared" si="17"/>
        <v>633526.87029264402</v>
      </c>
      <c r="I158" s="10">
        <f t="shared" si="18"/>
        <v>0.63352687029264398</v>
      </c>
      <c r="K158" s="1">
        <v>0.105</v>
      </c>
    </row>
    <row r="159" spans="1:11" ht="15.95" customHeight="1" x14ac:dyDescent="0.3">
      <c r="A159" s="22">
        <f t="shared" si="19"/>
        <v>46721</v>
      </c>
      <c r="B159" s="20" t="str">
        <f t="shared" si="20"/>
        <v>A159</v>
      </c>
      <c r="C159" s="21">
        <v>148</v>
      </c>
      <c r="D159" s="9">
        <f t="shared" si="21"/>
        <v>633526.87029264402</v>
      </c>
      <c r="E159" s="9">
        <f t="shared" si="23"/>
        <v>9983.7988696949487</v>
      </c>
      <c r="F159" s="9">
        <f t="shared" si="22"/>
        <v>5543.3601150606346</v>
      </c>
      <c r="G159" s="9">
        <f t="shared" si="16"/>
        <v>4440.4387546343141</v>
      </c>
      <c r="H159" s="9">
        <f t="shared" si="17"/>
        <v>629086.43153800967</v>
      </c>
      <c r="I159" s="10">
        <f t="shared" si="18"/>
        <v>0.62908643153800969</v>
      </c>
      <c r="K159" s="1">
        <v>0.105</v>
      </c>
    </row>
    <row r="160" spans="1:11" ht="15.95" customHeight="1" x14ac:dyDescent="0.3">
      <c r="A160" s="22">
        <f t="shared" si="19"/>
        <v>46752</v>
      </c>
      <c r="B160" s="20" t="str">
        <f t="shared" si="20"/>
        <v>A160</v>
      </c>
      <c r="C160" s="21">
        <v>149</v>
      </c>
      <c r="D160" s="9">
        <f t="shared" si="21"/>
        <v>629086.43153800967</v>
      </c>
      <c r="E160" s="9">
        <f t="shared" si="23"/>
        <v>9983.7988696949487</v>
      </c>
      <c r="F160" s="9">
        <f t="shared" si="22"/>
        <v>5504.5062759575849</v>
      </c>
      <c r="G160" s="9">
        <f t="shared" si="16"/>
        <v>4479.2925937373639</v>
      </c>
      <c r="H160" s="9">
        <f t="shared" si="17"/>
        <v>624607.1389442723</v>
      </c>
      <c r="I160" s="10">
        <f t="shared" si="18"/>
        <v>0.62460713894427233</v>
      </c>
      <c r="K160" s="1">
        <v>0.105</v>
      </c>
    </row>
    <row r="161" spans="1:11" ht="15.95" customHeight="1" x14ac:dyDescent="0.3">
      <c r="A161" s="22">
        <f t="shared" si="19"/>
        <v>46783</v>
      </c>
      <c r="B161" s="20" t="str">
        <f t="shared" si="20"/>
        <v>A161</v>
      </c>
      <c r="C161" s="21">
        <v>150</v>
      </c>
      <c r="D161" s="9">
        <f t="shared" si="21"/>
        <v>624607.1389442723</v>
      </c>
      <c r="E161" s="9">
        <f t="shared" si="23"/>
        <v>9983.7988696949469</v>
      </c>
      <c r="F161" s="9">
        <f t="shared" si="22"/>
        <v>5465.3124657623821</v>
      </c>
      <c r="G161" s="9">
        <f t="shared" si="16"/>
        <v>4518.4864039325648</v>
      </c>
      <c r="H161" s="9">
        <f t="shared" si="17"/>
        <v>620088.65254033974</v>
      </c>
      <c r="I161" s="10">
        <f t="shared" si="18"/>
        <v>0.62008865254033974</v>
      </c>
      <c r="K161" s="1">
        <v>0.105</v>
      </c>
    </row>
    <row r="162" spans="1:11" ht="15.95" customHeight="1" x14ac:dyDescent="0.3">
      <c r="A162" s="22">
        <f t="shared" si="19"/>
        <v>46812</v>
      </c>
      <c r="B162" s="20" t="str">
        <f t="shared" si="20"/>
        <v>A162</v>
      </c>
      <c r="C162" s="21">
        <v>151</v>
      </c>
      <c r="D162" s="9">
        <f t="shared" si="21"/>
        <v>620088.65254033974</v>
      </c>
      <c r="E162" s="9">
        <f t="shared" si="23"/>
        <v>9983.7988696949487</v>
      </c>
      <c r="F162" s="9">
        <f t="shared" si="22"/>
        <v>5425.7757097279728</v>
      </c>
      <c r="G162" s="9">
        <f t="shared" si="16"/>
        <v>4558.023159966976</v>
      </c>
      <c r="H162" s="9">
        <f t="shared" si="17"/>
        <v>615530.62938037282</v>
      </c>
      <c r="I162" s="10">
        <f t="shared" si="18"/>
        <v>0.61553062938037284</v>
      </c>
      <c r="K162" s="1">
        <v>0.105</v>
      </c>
    </row>
    <row r="163" spans="1:11" ht="15.95" customHeight="1" x14ac:dyDescent="0.3">
      <c r="A163" s="22">
        <f t="shared" si="19"/>
        <v>46843</v>
      </c>
      <c r="B163" s="20" t="str">
        <f t="shared" si="20"/>
        <v>A163</v>
      </c>
      <c r="C163" s="21">
        <v>152</v>
      </c>
      <c r="D163" s="9">
        <f t="shared" si="21"/>
        <v>615530.62938037282</v>
      </c>
      <c r="E163" s="9">
        <f t="shared" si="23"/>
        <v>9983.7988696949487</v>
      </c>
      <c r="F163" s="9">
        <f t="shared" si="22"/>
        <v>5385.8930070782617</v>
      </c>
      <c r="G163" s="9">
        <f t="shared" si="16"/>
        <v>4597.905862616687</v>
      </c>
      <c r="H163" s="9">
        <f t="shared" si="17"/>
        <v>610932.72351775609</v>
      </c>
      <c r="I163" s="10">
        <f t="shared" si="18"/>
        <v>0.61093272351775607</v>
      </c>
      <c r="K163" s="1">
        <v>0.105</v>
      </c>
    </row>
    <row r="164" spans="1:11" ht="15.95" customHeight="1" x14ac:dyDescent="0.3">
      <c r="A164" s="22">
        <f t="shared" si="19"/>
        <v>46873</v>
      </c>
      <c r="B164" s="20" t="str">
        <f t="shared" si="20"/>
        <v>A164</v>
      </c>
      <c r="C164" s="21">
        <v>153</v>
      </c>
      <c r="D164" s="9">
        <f t="shared" si="21"/>
        <v>610932.72351775609</v>
      </c>
      <c r="E164" s="9">
        <f t="shared" si="23"/>
        <v>9983.7988696949487</v>
      </c>
      <c r="F164" s="9">
        <f t="shared" si="22"/>
        <v>5345.6613307803655</v>
      </c>
      <c r="G164" s="9">
        <f t="shared" si="16"/>
        <v>4638.1375389145833</v>
      </c>
      <c r="H164" s="9">
        <f t="shared" si="17"/>
        <v>606294.58597884153</v>
      </c>
      <c r="I164" s="10">
        <f t="shared" si="18"/>
        <v>0.60629458597884156</v>
      </c>
      <c r="K164" s="1">
        <v>0.105</v>
      </c>
    </row>
    <row r="165" spans="1:11" ht="15.95" customHeight="1" x14ac:dyDescent="0.3">
      <c r="A165" s="22">
        <f t="shared" si="19"/>
        <v>46904</v>
      </c>
      <c r="B165" s="20" t="str">
        <f t="shared" si="20"/>
        <v>A165</v>
      </c>
      <c r="C165" s="21">
        <v>154</v>
      </c>
      <c r="D165" s="9">
        <f t="shared" si="21"/>
        <v>606294.58597884153</v>
      </c>
      <c r="E165" s="9">
        <f t="shared" si="23"/>
        <v>9983.7988696949487</v>
      </c>
      <c r="F165" s="9">
        <f t="shared" si="22"/>
        <v>5305.0776273148631</v>
      </c>
      <c r="G165" s="9">
        <f t="shared" si="16"/>
        <v>4678.7212423800856</v>
      </c>
      <c r="H165" s="9">
        <f t="shared" si="17"/>
        <v>601615.86473646143</v>
      </c>
      <c r="I165" s="10">
        <f t="shared" si="18"/>
        <v>0.60161586473646145</v>
      </c>
      <c r="K165" s="1">
        <v>0.105</v>
      </c>
    </row>
    <row r="166" spans="1:11" ht="15.95" customHeight="1" x14ac:dyDescent="0.3">
      <c r="A166" s="22">
        <f t="shared" si="19"/>
        <v>46934</v>
      </c>
      <c r="B166" s="20" t="str">
        <f t="shared" si="20"/>
        <v>A166</v>
      </c>
      <c r="C166" s="21">
        <v>155</v>
      </c>
      <c r="D166" s="9">
        <f t="shared" si="21"/>
        <v>601615.86473646143</v>
      </c>
      <c r="E166" s="9">
        <f t="shared" si="23"/>
        <v>9983.7988696949469</v>
      </c>
      <c r="F166" s="9">
        <f t="shared" si="22"/>
        <v>5264.1388164440368</v>
      </c>
      <c r="G166" s="9">
        <f t="shared" si="16"/>
        <v>4719.6600532509101</v>
      </c>
      <c r="H166" s="9">
        <f t="shared" si="17"/>
        <v>596896.20468321047</v>
      </c>
      <c r="I166" s="10">
        <f t="shared" si="18"/>
        <v>0.59689620468321047</v>
      </c>
      <c r="K166" s="1">
        <v>0.105</v>
      </c>
    </row>
    <row r="167" spans="1:11" ht="15.95" customHeight="1" x14ac:dyDescent="0.3">
      <c r="A167" s="22">
        <f t="shared" si="19"/>
        <v>46965</v>
      </c>
      <c r="B167" s="20" t="str">
        <f t="shared" si="20"/>
        <v>A167</v>
      </c>
      <c r="C167" s="21">
        <v>156</v>
      </c>
      <c r="D167" s="9">
        <f t="shared" si="21"/>
        <v>596896.20468321047</v>
      </c>
      <c r="E167" s="9">
        <f t="shared" si="23"/>
        <v>9983.7988696949487</v>
      </c>
      <c r="F167" s="9">
        <f t="shared" si="22"/>
        <v>5222.8417909780919</v>
      </c>
      <c r="G167" s="9">
        <f t="shared" si="16"/>
        <v>4760.9570787168568</v>
      </c>
      <c r="H167" s="9">
        <f t="shared" si="17"/>
        <v>592135.24760449363</v>
      </c>
      <c r="I167" s="10">
        <f t="shared" si="18"/>
        <v>0.59213524760449365</v>
      </c>
      <c r="K167" s="1">
        <v>0.105</v>
      </c>
    </row>
    <row r="168" spans="1:11" ht="15.95" customHeight="1" x14ac:dyDescent="0.3">
      <c r="A168" s="22">
        <f t="shared" si="19"/>
        <v>46996</v>
      </c>
      <c r="B168" s="20" t="str">
        <f t="shared" si="20"/>
        <v>A168</v>
      </c>
      <c r="C168" s="21">
        <v>157</v>
      </c>
      <c r="D168" s="9">
        <f t="shared" si="21"/>
        <v>592135.24760449363</v>
      </c>
      <c r="E168" s="9">
        <f t="shared" si="23"/>
        <v>9983.7988696949469</v>
      </c>
      <c r="F168" s="9">
        <f t="shared" si="22"/>
        <v>5181.1834165393193</v>
      </c>
      <c r="G168" s="9">
        <f t="shared" si="16"/>
        <v>4802.6154531556276</v>
      </c>
      <c r="H168" s="9">
        <f t="shared" si="17"/>
        <v>587332.63215133804</v>
      </c>
      <c r="I168" s="10">
        <f t="shared" si="18"/>
        <v>0.58733263215133802</v>
      </c>
      <c r="K168" s="1">
        <v>0.105</v>
      </c>
    </row>
    <row r="169" spans="1:11" ht="15.95" customHeight="1" x14ac:dyDescent="0.3">
      <c r="A169" s="22">
        <f t="shared" si="19"/>
        <v>47026</v>
      </c>
      <c r="B169" s="20" t="str">
        <f t="shared" si="20"/>
        <v>A169</v>
      </c>
      <c r="C169" s="21">
        <v>158</v>
      </c>
      <c r="D169" s="9">
        <f t="shared" si="21"/>
        <v>587332.63215133804</v>
      </c>
      <c r="E169" s="9">
        <f t="shared" si="23"/>
        <v>9983.7988696949487</v>
      </c>
      <c r="F169" s="9">
        <f t="shared" si="22"/>
        <v>5139.160531324208</v>
      </c>
      <c r="G169" s="9">
        <f t="shared" si="16"/>
        <v>4844.6383383707407</v>
      </c>
      <c r="H169" s="9">
        <f t="shared" si="17"/>
        <v>582487.99381296732</v>
      </c>
      <c r="I169" s="10">
        <f t="shared" si="18"/>
        <v>0.58248799381296734</v>
      </c>
      <c r="K169" s="1">
        <v>0.105</v>
      </c>
    </row>
    <row r="170" spans="1:11" ht="15.95" customHeight="1" x14ac:dyDescent="0.3">
      <c r="A170" s="22">
        <f t="shared" si="19"/>
        <v>47057</v>
      </c>
      <c r="B170" s="20" t="str">
        <f t="shared" si="20"/>
        <v>A170</v>
      </c>
      <c r="C170" s="21">
        <v>159</v>
      </c>
      <c r="D170" s="9">
        <f t="shared" si="21"/>
        <v>582487.99381296732</v>
      </c>
      <c r="E170" s="9">
        <f t="shared" si="23"/>
        <v>9983.7988696949506</v>
      </c>
      <c r="F170" s="9">
        <f t="shared" si="22"/>
        <v>5096.7699458634643</v>
      </c>
      <c r="G170" s="9">
        <f t="shared" si="16"/>
        <v>4887.0289238314863</v>
      </c>
      <c r="H170" s="9">
        <f t="shared" si="17"/>
        <v>577600.96488913579</v>
      </c>
      <c r="I170" s="10">
        <f t="shared" si="18"/>
        <v>0.57760096488913582</v>
      </c>
      <c r="K170" s="1">
        <v>0.105</v>
      </c>
    </row>
    <row r="171" spans="1:11" ht="15.95" customHeight="1" x14ac:dyDescent="0.3">
      <c r="A171" s="22">
        <f t="shared" si="19"/>
        <v>47087</v>
      </c>
      <c r="B171" s="20" t="str">
        <f t="shared" si="20"/>
        <v>A171</v>
      </c>
      <c r="C171" s="21">
        <v>160</v>
      </c>
      <c r="D171" s="9">
        <f t="shared" si="21"/>
        <v>577600.96488913579</v>
      </c>
      <c r="E171" s="9">
        <f t="shared" si="23"/>
        <v>9983.7988696949451</v>
      </c>
      <c r="F171" s="9">
        <f t="shared" si="22"/>
        <v>5054.0084427799384</v>
      </c>
      <c r="G171" s="9">
        <f t="shared" si="16"/>
        <v>4929.7904269150067</v>
      </c>
      <c r="H171" s="9">
        <f t="shared" si="17"/>
        <v>572671.17446222075</v>
      </c>
      <c r="I171" s="10">
        <f t="shared" si="18"/>
        <v>0.57267117446222071</v>
      </c>
      <c r="K171" s="1">
        <v>0.105</v>
      </c>
    </row>
    <row r="172" spans="1:11" ht="15.95" customHeight="1" x14ac:dyDescent="0.3">
      <c r="A172" s="22">
        <f t="shared" si="19"/>
        <v>47118</v>
      </c>
      <c r="B172" s="20" t="str">
        <f t="shared" si="20"/>
        <v>A172</v>
      </c>
      <c r="C172" s="21">
        <v>161</v>
      </c>
      <c r="D172" s="9">
        <f t="shared" si="21"/>
        <v>572671.17446222075</v>
      </c>
      <c r="E172" s="9">
        <f t="shared" si="23"/>
        <v>9983.7988696949469</v>
      </c>
      <c r="F172" s="9">
        <f t="shared" si="22"/>
        <v>5010.8727765444319</v>
      </c>
      <c r="G172" s="9">
        <f t="shared" si="16"/>
        <v>4972.926093150515</v>
      </c>
      <c r="H172" s="9">
        <f t="shared" si="17"/>
        <v>567698.24836907024</v>
      </c>
      <c r="I172" s="10">
        <f t="shared" si="18"/>
        <v>0.56769824836907024</v>
      </c>
      <c r="K172" s="1">
        <v>0.105</v>
      </c>
    </row>
    <row r="173" spans="1:11" ht="15.95" customHeight="1" x14ac:dyDescent="0.3">
      <c r="A173" s="22">
        <f t="shared" si="19"/>
        <v>47149</v>
      </c>
      <c r="B173" s="20" t="str">
        <f t="shared" si="20"/>
        <v>A173</v>
      </c>
      <c r="C173" s="21">
        <v>162</v>
      </c>
      <c r="D173" s="9">
        <f t="shared" si="21"/>
        <v>567698.24836907024</v>
      </c>
      <c r="E173" s="9">
        <f t="shared" si="23"/>
        <v>9983.7988696949469</v>
      </c>
      <c r="F173" s="9">
        <f t="shared" si="22"/>
        <v>4967.3596732293645</v>
      </c>
      <c r="G173" s="9">
        <f t="shared" si="16"/>
        <v>5016.4391964655824</v>
      </c>
      <c r="H173" s="9">
        <f t="shared" si="17"/>
        <v>562681.8091726047</v>
      </c>
      <c r="I173" s="10">
        <f t="shared" si="18"/>
        <v>0.56268180917260469</v>
      </c>
      <c r="K173" s="1">
        <v>0.105</v>
      </c>
    </row>
    <row r="174" spans="1:11" ht="15.95" customHeight="1" x14ac:dyDescent="0.3">
      <c r="A174" s="22">
        <f t="shared" si="19"/>
        <v>47177</v>
      </c>
      <c r="B174" s="20" t="str">
        <f t="shared" si="20"/>
        <v>A174</v>
      </c>
      <c r="C174" s="21">
        <v>163</v>
      </c>
      <c r="D174" s="9">
        <f t="shared" si="21"/>
        <v>562681.8091726047</v>
      </c>
      <c r="E174" s="9">
        <f t="shared" si="23"/>
        <v>9983.7988696949469</v>
      </c>
      <c r="F174" s="9">
        <f t="shared" si="22"/>
        <v>4923.4658302602911</v>
      </c>
      <c r="G174" s="9">
        <f t="shared" si="16"/>
        <v>5060.3330394346558</v>
      </c>
      <c r="H174" s="9">
        <f t="shared" si="17"/>
        <v>557621.47613317007</v>
      </c>
      <c r="I174" s="10">
        <f t="shared" si="18"/>
        <v>0.55762147613317004</v>
      </c>
      <c r="K174" s="1">
        <v>0.105</v>
      </c>
    </row>
    <row r="175" spans="1:11" ht="15.95" customHeight="1" x14ac:dyDescent="0.3">
      <c r="A175" s="22">
        <f t="shared" si="19"/>
        <v>47208</v>
      </c>
      <c r="B175" s="20" t="str">
        <f t="shared" si="20"/>
        <v>A175</v>
      </c>
      <c r="C175" s="21">
        <v>164</v>
      </c>
      <c r="D175" s="9">
        <f t="shared" si="21"/>
        <v>557621.47613317007</v>
      </c>
      <c r="E175" s="9">
        <f t="shared" si="23"/>
        <v>9983.7988696949469</v>
      </c>
      <c r="F175" s="9">
        <f t="shared" si="22"/>
        <v>4879.1879161652378</v>
      </c>
      <c r="G175" s="9">
        <f t="shared" si="16"/>
        <v>5104.6109535297091</v>
      </c>
      <c r="H175" s="9">
        <f t="shared" si="17"/>
        <v>552516.86517964036</v>
      </c>
      <c r="I175" s="10">
        <f t="shared" si="18"/>
        <v>0.55251686517964038</v>
      </c>
      <c r="K175" s="1">
        <v>0.105</v>
      </c>
    </row>
    <row r="176" spans="1:11" ht="15.95" customHeight="1" x14ac:dyDescent="0.3">
      <c r="A176" s="22">
        <f t="shared" si="19"/>
        <v>47238</v>
      </c>
      <c r="B176" s="20" t="str">
        <f t="shared" si="20"/>
        <v>A176</v>
      </c>
      <c r="C176" s="21">
        <v>165</v>
      </c>
      <c r="D176" s="9">
        <f t="shared" si="21"/>
        <v>552516.86517964036</v>
      </c>
      <c r="E176" s="9">
        <f t="shared" si="23"/>
        <v>9983.7988696949506</v>
      </c>
      <c r="F176" s="9">
        <f t="shared" si="22"/>
        <v>4834.522570321853</v>
      </c>
      <c r="G176" s="9">
        <f t="shared" si="16"/>
        <v>5149.2762993730976</v>
      </c>
      <c r="H176" s="9">
        <f t="shared" si="17"/>
        <v>547367.58888026723</v>
      </c>
      <c r="I176" s="10">
        <f t="shared" si="18"/>
        <v>0.54736758888026726</v>
      </c>
      <c r="K176" s="1">
        <v>0.105</v>
      </c>
    </row>
    <row r="177" spans="1:11" ht="15.95" customHeight="1" x14ac:dyDescent="0.3">
      <c r="A177" s="22">
        <f t="shared" si="19"/>
        <v>47269</v>
      </c>
      <c r="B177" s="20" t="str">
        <f t="shared" si="20"/>
        <v>A177</v>
      </c>
      <c r="C177" s="21">
        <v>166</v>
      </c>
      <c r="D177" s="9">
        <f t="shared" si="21"/>
        <v>547367.58888026723</v>
      </c>
      <c r="E177" s="9">
        <f t="shared" si="23"/>
        <v>9983.7988696949487</v>
      </c>
      <c r="F177" s="9">
        <f t="shared" si="22"/>
        <v>4789.4664027023382</v>
      </c>
      <c r="G177" s="9">
        <f t="shared" si="16"/>
        <v>5194.3324669926105</v>
      </c>
      <c r="H177" s="9">
        <f t="shared" si="17"/>
        <v>542173.25641327456</v>
      </c>
      <c r="I177" s="10">
        <f t="shared" si="18"/>
        <v>0.54217325641327452</v>
      </c>
      <c r="K177" s="1">
        <v>0.105</v>
      </c>
    </row>
    <row r="178" spans="1:11" ht="15.95" customHeight="1" x14ac:dyDescent="0.3">
      <c r="A178" s="22">
        <f t="shared" si="19"/>
        <v>47299</v>
      </c>
      <c r="B178" s="20" t="str">
        <f t="shared" si="20"/>
        <v>A178</v>
      </c>
      <c r="C178" s="21">
        <v>167</v>
      </c>
      <c r="D178" s="9">
        <f t="shared" si="21"/>
        <v>542173.25641327456</v>
      </c>
      <c r="E178" s="9">
        <f t="shared" si="23"/>
        <v>9983.7988696949487</v>
      </c>
      <c r="F178" s="9">
        <f t="shared" si="22"/>
        <v>4744.0159936161517</v>
      </c>
      <c r="G178" s="9">
        <f t="shared" si="16"/>
        <v>5239.782876078797</v>
      </c>
      <c r="H178" s="9">
        <f t="shared" si="17"/>
        <v>536933.47353719571</v>
      </c>
      <c r="I178" s="10">
        <f t="shared" si="18"/>
        <v>0.53693347353719567</v>
      </c>
      <c r="K178" s="1">
        <v>0.105</v>
      </c>
    </row>
    <row r="179" spans="1:11" ht="15.95" customHeight="1" x14ac:dyDescent="0.3">
      <c r="A179" s="22">
        <f t="shared" si="19"/>
        <v>47330</v>
      </c>
      <c r="B179" s="20" t="str">
        <f t="shared" si="20"/>
        <v>A179</v>
      </c>
      <c r="C179" s="21">
        <v>168</v>
      </c>
      <c r="D179" s="9">
        <f t="shared" si="21"/>
        <v>536933.47353719571</v>
      </c>
      <c r="E179" s="9">
        <f t="shared" si="23"/>
        <v>9983.7988696949451</v>
      </c>
      <c r="F179" s="9">
        <f t="shared" si="22"/>
        <v>4698.1678934504625</v>
      </c>
      <c r="G179" s="9">
        <f t="shared" si="16"/>
        <v>5285.6309762444826</v>
      </c>
      <c r="H179" s="9">
        <f t="shared" si="17"/>
        <v>531647.84256095125</v>
      </c>
      <c r="I179" s="10">
        <f t="shared" si="18"/>
        <v>0.53164784256095121</v>
      </c>
      <c r="K179" s="1">
        <v>0.105</v>
      </c>
    </row>
    <row r="180" spans="1:11" ht="15.95" customHeight="1" x14ac:dyDescent="0.3">
      <c r="A180" s="22">
        <f t="shared" si="19"/>
        <v>47361</v>
      </c>
      <c r="B180" s="20" t="str">
        <f t="shared" si="20"/>
        <v>A180</v>
      </c>
      <c r="C180" s="21">
        <v>169</v>
      </c>
      <c r="D180" s="9">
        <f t="shared" si="21"/>
        <v>531647.84256095125</v>
      </c>
      <c r="E180" s="9">
        <f t="shared" si="23"/>
        <v>9983.7988696949451</v>
      </c>
      <c r="F180" s="9">
        <f t="shared" si="22"/>
        <v>4651.9186224083232</v>
      </c>
      <c r="G180" s="9">
        <f t="shared" si="16"/>
        <v>5331.8802472866219</v>
      </c>
      <c r="H180" s="9">
        <f t="shared" si="17"/>
        <v>526315.96231366461</v>
      </c>
      <c r="I180" s="10">
        <f t="shared" si="18"/>
        <v>0.52631596231366462</v>
      </c>
      <c r="K180" s="1">
        <v>0.105</v>
      </c>
    </row>
    <row r="181" spans="1:11" ht="15.95" customHeight="1" x14ac:dyDescent="0.3">
      <c r="A181" s="22">
        <f t="shared" si="19"/>
        <v>47391</v>
      </c>
      <c r="B181" s="20" t="str">
        <f t="shared" si="20"/>
        <v>A181</v>
      </c>
      <c r="C181" s="21">
        <v>170</v>
      </c>
      <c r="D181" s="9">
        <f t="shared" si="21"/>
        <v>526315.96231366461</v>
      </c>
      <c r="E181" s="9">
        <f t="shared" si="23"/>
        <v>9983.7988696949469</v>
      </c>
      <c r="F181" s="9">
        <f t="shared" si="22"/>
        <v>4605.2646702445654</v>
      </c>
      <c r="G181" s="9">
        <f t="shared" si="16"/>
        <v>5378.5341994503815</v>
      </c>
      <c r="H181" s="9">
        <f t="shared" si="17"/>
        <v>520937.42811421421</v>
      </c>
      <c r="I181" s="10">
        <f t="shared" si="18"/>
        <v>0.52093742811421417</v>
      </c>
      <c r="K181" s="1">
        <v>0.105</v>
      </c>
    </row>
    <row r="182" spans="1:11" ht="15.95" customHeight="1" x14ac:dyDescent="0.3">
      <c r="A182" s="22">
        <f t="shared" si="19"/>
        <v>47422</v>
      </c>
      <c r="B182" s="20" t="str">
        <f t="shared" si="20"/>
        <v>A182</v>
      </c>
      <c r="C182" s="21">
        <v>171</v>
      </c>
      <c r="D182" s="9">
        <f t="shared" si="21"/>
        <v>520937.42811421421</v>
      </c>
      <c r="E182" s="9">
        <f t="shared" si="23"/>
        <v>9983.7988696949469</v>
      </c>
      <c r="F182" s="9">
        <f t="shared" si="22"/>
        <v>4558.2024959993742</v>
      </c>
      <c r="G182" s="9">
        <f t="shared" si="16"/>
        <v>5425.5963736955728</v>
      </c>
      <c r="H182" s="9">
        <f t="shared" si="17"/>
        <v>515511.83174051862</v>
      </c>
      <c r="I182" s="10">
        <f t="shared" si="18"/>
        <v>0.51551183174051862</v>
      </c>
      <c r="K182" s="1">
        <v>0.105</v>
      </c>
    </row>
    <row r="183" spans="1:11" ht="15.95" customHeight="1" x14ac:dyDescent="0.3">
      <c r="A183" s="22">
        <f t="shared" si="19"/>
        <v>47452</v>
      </c>
      <c r="B183" s="20" t="str">
        <f t="shared" si="20"/>
        <v>A183</v>
      </c>
      <c r="C183" s="21">
        <v>172</v>
      </c>
      <c r="D183" s="9">
        <f t="shared" si="21"/>
        <v>515511.83174051862</v>
      </c>
      <c r="E183" s="9">
        <f t="shared" si="23"/>
        <v>9983.7988696949469</v>
      </c>
      <c r="F183" s="9">
        <f t="shared" si="22"/>
        <v>4510.7285277295377</v>
      </c>
      <c r="G183" s="9">
        <f t="shared" si="16"/>
        <v>5473.0703419654092</v>
      </c>
      <c r="H183" s="9">
        <f t="shared" si="17"/>
        <v>510038.76139855321</v>
      </c>
      <c r="I183" s="10">
        <f t="shared" si="18"/>
        <v>0.5100387613985532</v>
      </c>
      <c r="K183" s="1">
        <v>0.105</v>
      </c>
    </row>
    <row r="184" spans="1:11" ht="15.95" customHeight="1" x14ac:dyDescent="0.3">
      <c r="A184" s="22">
        <f t="shared" si="19"/>
        <v>47483</v>
      </c>
      <c r="B184" s="20" t="str">
        <f t="shared" si="20"/>
        <v>A184</v>
      </c>
      <c r="C184" s="21">
        <v>173</v>
      </c>
      <c r="D184" s="9">
        <f t="shared" si="21"/>
        <v>510038.76139855321</v>
      </c>
      <c r="E184" s="9">
        <f t="shared" si="23"/>
        <v>9983.7988696949469</v>
      </c>
      <c r="F184" s="9">
        <f t="shared" si="22"/>
        <v>4462.8391622373401</v>
      </c>
      <c r="G184" s="9">
        <f t="shared" si="16"/>
        <v>5520.9597074576068</v>
      </c>
      <c r="H184" s="9">
        <f t="shared" si="17"/>
        <v>504517.80169109558</v>
      </c>
      <c r="I184" s="10">
        <f t="shared" si="18"/>
        <v>0.50451780169109561</v>
      </c>
      <c r="K184" s="1">
        <v>0.105</v>
      </c>
    </row>
    <row r="185" spans="1:11" ht="15.95" customHeight="1" x14ac:dyDescent="0.3">
      <c r="A185" s="22">
        <f t="shared" si="19"/>
        <v>47514</v>
      </c>
      <c r="B185" s="20" t="str">
        <f t="shared" si="20"/>
        <v>A185</v>
      </c>
      <c r="C185" s="21">
        <v>174</v>
      </c>
      <c r="D185" s="9">
        <f t="shared" si="21"/>
        <v>504517.80169109558</v>
      </c>
      <c r="E185" s="9">
        <f t="shared" si="23"/>
        <v>9983.7988696949451</v>
      </c>
      <c r="F185" s="9">
        <f t="shared" si="22"/>
        <v>4414.5307647970867</v>
      </c>
      <c r="G185" s="9">
        <f t="shared" si="16"/>
        <v>5569.2681048978584</v>
      </c>
      <c r="H185" s="9">
        <f t="shared" si="17"/>
        <v>498948.53358619771</v>
      </c>
      <c r="I185" s="10">
        <f t="shared" si="18"/>
        <v>0.49894853358619773</v>
      </c>
      <c r="K185" s="1">
        <v>0.105</v>
      </c>
    </row>
    <row r="186" spans="1:11" ht="15.95" customHeight="1" x14ac:dyDescent="0.3">
      <c r="A186" s="22">
        <f t="shared" si="19"/>
        <v>47542</v>
      </c>
      <c r="B186" s="20" t="str">
        <f t="shared" si="20"/>
        <v>A186</v>
      </c>
      <c r="C186" s="21">
        <v>175</v>
      </c>
      <c r="D186" s="9">
        <f t="shared" si="21"/>
        <v>498948.53358619771</v>
      </c>
      <c r="E186" s="9">
        <f t="shared" si="23"/>
        <v>9983.7988696949433</v>
      </c>
      <c r="F186" s="9">
        <f t="shared" si="22"/>
        <v>4365.79966887923</v>
      </c>
      <c r="G186" s="9">
        <f t="shared" si="16"/>
        <v>5617.9992008157133</v>
      </c>
      <c r="H186" s="9">
        <f t="shared" si="17"/>
        <v>493330.53438538196</v>
      </c>
      <c r="I186" s="10">
        <f t="shared" si="18"/>
        <v>0.49333053438538199</v>
      </c>
      <c r="K186" s="1">
        <v>0.105</v>
      </c>
    </row>
    <row r="187" spans="1:11" ht="15.95" customHeight="1" x14ac:dyDescent="0.3">
      <c r="A187" s="22">
        <f t="shared" si="19"/>
        <v>47573</v>
      </c>
      <c r="B187" s="20" t="str">
        <f t="shared" si="20"/>
        <v>A187</v>
      </c>
      <c r="C187" s="21">
        <v>176</v>
      </c>
      <c r="D187" s="9">
        <f t="shared" si="21"/>
        <v>493330.53438538196</v>
      </c>
      <c r="E187" s="9">
        <f t="shared" si="23"/>
        <v>9983.7988696949451</v>
      </c>
      <c r="F187" s="9">
        <f t="shared" si="22"/>
        <v>4316.6421758720926</v>
      </c>
      <c r="G187" s="9">
        <f t="shared" si="16"/>
        <v>5667.1566938228525</v>
      </c>
      <c r="H187" s="9">
        <f t="shared" si="17"/>
        <v>487663.37769155909</v>
      </c>
      <c r="I187" s="10">
        <f t="shared" si="18"/>
        <v>0.4876633776915591</v>
      </c>
      <c r="K187" s="1">
        <v>0.105</v>
      </c>
    </row>
    <row r="188" spans="1:11" ht="15.95" customHeight="1" x14ac:dyDescent="0.3">
      <c r="A188" s="22">
        <f t="shared" si="19"/>
        <v>47603</v>
      </c>
      <c r="B188" s="20" t="str">
        <f t="shared" si="20"/>
        <v>A188</v>
      </c>
      <c r="C188" s="21">
        <v>177</v>
      </c>
      <c r="D188" s="9">
        <f t="shared" si="21"/>
        <v>487663.37769155909</v>
      </c>
      <c r="E188" s="9">
        <f t="shared" si="23"/>
        <v>9983.7988696949433</v>
      </c>
      <c r="F188" s="9">
        <f t="shared" si="22"/>
        <v>4267.0545548011423</v>
      </c>
      <c r="G188" s="9">
        <f t="shared" si="16"/>
        <v>5716.7443148938009</v>
      </c>
      <c r="H188" s="9">
        <f t="shared" si="17"/>
        <v>481946.6333766653</v>
      </c>
      <c r="I188" s="10">
        <f t="shared" si="18"/>
        <v>0.48194663337666532</v>
      </c>
      <c r="K188" s="1">
        <v>0.105</v>
      </c>
    </row>
    <row r="189" spans="1:11" ht="15.95" customHeight="1" x14ac:dyDescent="0.3">
      <c r="A189" s="22">
        <f t="shared" si="19"/>
        <v>47634</v>
      </c>
      <c r="B189" s="20" t="str">
        <f t="shared" si="20"/>
        <v>A189</v>
      </c>
      <c r="C189" s="21">
        <v>178</v>
      </c>
      <c r="D189" s="9">
        <f t="shared" si="21"/>
        <v>481946.6333766653</v>
      </c>
      <c r="E189" s="9">
        <f t="shared" si="23"/>
        <v>9983.7988696949451</v>
      </c>
      <c r="F189" s="9">
        <f t="shared" si="22"/>
        <v>4217.0330420458213</v>
      </c>
      <c r="G189" s="9">
        <f t="shared" si="16"/>
        <v>5766.7658276491238</v>
      </c>
      <c r="H189" s="9">
        <f t="shared" si="17"/>
        <v>476179.8675490162</v>
      </c>
      <c r="I189" s="10">
        <f t="shared" si="18"/>
        <v>0.4761798675490162</v>
      </c>
      <c r="K189" s="1">
        <v>0.105</v>
      </c>
    </row>
    <row r="190" spans="1:11" ht="15.95" customHeight="1" x14ac:dyDescent="0.3">
      <c r="A190" s="22">
        <f t="shared" si="19"/>
        <v>47664</v>
      </c>
      <c r="B190" s="20" t="str">
        <f t="shared" si="20"/>
        <v>A190</v>
      </c>
      <c r="C190" s="21">
        <v>179</v>
      </c>
      <c r="D190" s="9">
        <f t="shared" si="21"/>
        <v>476179.8675490162</v>
      </c>
      <c r="E190" s="9">
        <f t="shared" si="23"/>
        <v>9983.7988696949451</v>
      </c>
      <c r="F190" s="9">
        <f t="shared" si="22"/>
        <v>4166.5738410538916</v>
      </c>
      <c r="G190" s="9">
        <f t="shared" si="16"/>
        <v>5817.2250286410535</v>
      </c>
      <c r="H190" s="9">
        <f t="shared" si="17"/>
        <v>470362.64252037514</v>
      </c>
      <c r="I190" s="10">
        <f t="shared" si="18"/>
        <v>0.47036264252037513</v>
      </c>
      <c r="K190" s="1">
        <v>0.105</v>
      </c>
    </row>
    <row r="191" spans="1:11" ht="15.95" customHeight="1" x14ac:dyDescent="0.3">
      <c r="A191" s="22">
        <f t="shared" si="19"/>
        <v>47695</v>
      </c>
      <c r="B191" s="20" t="str">
        <f t="shared" si="20"/>
        <v>A191</v>
      </c>
      <c r="C191" s="21">
        <v>180</v>
      </c>
      <c r="D191" s="9">
        <f t="shared" si="21"/>
        <v>470362.64252037514</v>
      </c>
      <c r="E191" s="9">
        <f t="shared" si="23"/>
        <v>9983.7988696949451</v>
      </c>
      <c r="F191" s="9">
        <f t="shared" si="22"/>
        <v>4115.6731220532829</v>
      </c>
      <c r="G191" s="9">
        <f t="shared" si="16"/>
        <v>5868.1257476416622</v>
      </c>
      <c r="H191" s="9">
        <f t="shared" si="17"/>
        <v>464494.51677273348</v>
      </c>
      <c r="I191" s="10">
        <f t="shared" si="18"/>
        <v>0.46449451677273346</v>
      </c>
      <c r="K191" s="1">
        <v>0.105</v>
      </c>
    </row>
    <row r="192" spans="1:11" ht="15.95" customHeight="1" x14ac:dyDescent="0.3">
      <c r="A192" s="22">
        <f t="shared" si="19"/>
        <v>47726</v>
      </c>
      <c r="B192" s="20" t="str">
        <f t="shared" si="20"/>
        <v>A192</v>
      </c>
      <c r="C192" s="21">
        <v>181</v>
      </c>
      <c r="D192" s="9">
        <f t="shared" si="21"/>
        <v>464494.51677273348</v>
      </c>
      <c r="E192" s="9">
        <f t="shared" si="23"/>
        <v>9983.7988696949433</v>
      </c>
      <c r="F192" s="9">
        <f t="shared" si="22"/>
        <v>4064.3270217614177</v>
      </c>
      <c r="G192" s="9">
        <f t="shared" si="16"/>
        <v>5919.4718479335261</v>
      </c>
      <c r="H192" s="9">
        <f t="shared" si="17"/>
        <v>458575.04492479993</v>
      </c>
      <c r="I192" s="10">
        <f t="shared" si="18"/>
        <v>0.45857504492479995</v>
      </c>
      <c r="K192" s="1">
        <v>0.105</v>
      </c>
    </row>
    <row r="193" spans="1:11" ht="15.95" customHeight="1" x14ac:dyDescent="0.3">
      <c r="A193" s="22">
        <f t="shared" si="19"/>
        <v>47756</v>
      </c>
      <c r="B193" s="20" t="str">
        <f t="shared" si="20"/>
        <v>A193</v>
      </c>
      <c r="C193" s="21">
        <v>182</v>
      </c>
      <c r="D193" s="9">
        <f t="shared" si="21"/>
        <v>458575.04492479993</v>
      </c>
      <c r="E193" s="9">
        <f t="shared" si="23"/>
        <v>9983.7988696949451</v>
      </c>
      <c r="F193" s="9">
        <f t="shared" si="22"/>
        <v>4012.5316430919993</v>
      </c>
      <c r="G193" s="9">
        <f t="shared" si="16"/>
        <v>5971.2672266029458</v>
      </c>
      <c r="H193" s="9">
        <f t="shared" si="17"/>
        <v>452603.77769819699</v>
      </c>
      <c r="I193" s="10">
        <f t="shared" si="18"/>
        <v>0.45260377769819699</v>
      </c>
      <c r="K193" s="1">
        <v>0.105</v>
      </c>
    </row>
    <row r="194" spans="1:11" ht="15.95" customHeight="1" x14ac:dyDescent="0.3">
      <c r="A194" s="22">
        <f t="shared" si="19"/>
        <v>47787</v>
      </c>
      <c r="B194" s="20" t="str">
        <f t="shared" si="20"/>
        <v>A194</v>
      </c>
      <c r="C194" s="21">
        <v>183</v>
      </c>
      <c r="D194" s="9">
        <f t="shared" si="21"/>
        <v>452603.77769819699</v>
      </c>
      <c r="E194" s="9">
        <f t="shared" si="23"/>
        <v>9983.7988696949433</v>
      </c>
      <c r="F194" s="9">
        <f t="shared" si="22"/>
        <v>3960.2830548592233</v>
      </c>
      <c r="G194" s="9">
        <f t="shared" si="16"/>
        <v>6023.5158148357204</v>
      </c>
      <c r="H194" s="9">
        <f t="shared" si="17"/>
        <v>446580.26188336127</v>
      </c>
      <c r="I194" s="10">
        <f t="shared" si="18"/>
        <v>0.44658026188336125</v>
      </c>
      <c r="K194" s="1">
        <v>0.105</v>
      </c>
    </row>
    <row r="195" spans="1:11" ht="15.95" customHeight="1" x14ac:dyDescent="0.3">
      <c r="A195" s="22">
        <f t="shared" si="19"/>
        <v>47817</v>
      </c>
      <c r="B195" s="20" t="str">
        <f t="shared" si="20"/>
        <v>A195</v>
      </c>
      <c r="C195" s="21">
        <v>184</v>
      </c>
      <c r="D195" s="9">
        <f t="shared" si="21"/>
        <v>446580.26188336127</v>
      </c>
      <c r="E195" s="9">
        <f t="shared" si="23"/>
        <v>9983.7988696949451</v>
      </c>
      <c r="F195" s="9">
        <f t="shared" si="22"/>
        <v>3907.5772914794106</v>
      </c>
      <c r="G195" s="9">
        <f t="shared" si="16"/>
        <v>6076.2215782155345</v>
      </c>
      <c r="H195" s="9">
        <f t="shared" si="17"/>
        <v>440504.04030514573</v>
      </c>
      <c r="I195" s="10">
        <f t="shared" si="18"/>
        <v>0.44050404030514573</v>
      </c>
      <c r="K195" s="1">
        <v>0.105</v>
      </c>
    </row>
    <row r="196" spans="1:11" ht="15.95" customHeight="1" x14ac:dyDescent="0.3">
      <c r="A196" s="22">
        <f t="shared" si="19"/>
        <v>47848</v>
      </c>
      <c r="B196" s="20" t="str">
        <f t="shared" si="20"/>
        <v>A196</v>
      </c>
      <c r="C196" s="21">
        <v>185</v>
      </c>
      <c r="D196" s="9">
        <f t="shared" si="21"/>
        <v>440504.04030514573</v>
      </c>
      <c r="E196" s="9">
        <f t="shared" si="23"/>
        <v>9983.7988696949433</v>
      </c>
      <c r="F196" s="9">
        <f t="shared" si="22"/>
        <v>3854.4103526700251</v>
      </c>
      <c r="G196" s="9">
        <f t="shared" si="16"/>
        <v>6129.3885170249177</v>
      </c>
      <c r="H196" s="9">
        <f t="shared" si="17"/>
        <v>434374.6517881208</v>
      </c>
      <c r="I196" s="10">
        <f t="shared" si="18"/>
        <v>0.43437465178812079</v>
      </c>
      <c r="K196" s="1">
        <v>0.105</v>
      </c>
    </row>
    <row r="197" spans="1:11" ht="15.95" customHeight="1" x14ac:dyDescent="0.3">
      <c r="A197" s="22">
        <f t="shared" si="19"/>
        <v>47879</v>
      </c>
      <c r="B197" s="20" t="str">
        <f t="shared" si="20"/>
        <v>A197</v>
      </c>
      <c r="C197" s="21">
        <v>186</v>
      </c>
      <c r="D197" s="9">
        <f t="shared" si="21"/>
        <v>434374.6517881208</v>
      </c>
      <c r="E197" s="9">
        <f t="shared" si="23"/>
        <v>9983.7988696949433</v>
      </c>
      <c r="F197" s="9">
        <f t="shared" si="22"/>
        <v>3800.778203146057</v>
      </c>
      <c r="G197" s="9">
        <f t="shared" si="16"/>
        <v>6183.0206665488859</v>
      </c>
      <c r="H197" s="9">
        <f t="shared" si="17"/>
        <v>428191.63112157193</v>
      </c>
      <c r="I197" s="10">
        <f t="shared" si="18"/>
        <v>0.42819163112157194</v>
      </c>
      <c r="K197" s="1">
        <v>0.105</v>
      </c>
    </row>
    <row r="198" spans="1:11" ht="15.95" customHeight="1" x14ac:dyDescent="0.3">
      <c r="A198" s="22">
        <f t="shared" si="19"/>
        <v>47907</v>
      </c>
      <c r="B198" s="20" t="str">
        <f t="shared" si="20"/>
        <v>A198</v>
      </c>
      <c r="C198" s="21">
        <v>187</v>
      </c>
      <c r="D198" s="9">
        <f t="shared" si="21"/>
        <v>428191.63112157193</v>
      </c>
      <c r="E198" s="9">
        <f t="shared" si="23"/>
        <v>9983.7988696949433</v>
      </c>
      <c r="F198" s="9">
        <f t="shared" si="22"/>
        <v>3746.6767723137546</v>
      </c>
      <c r="G198" s="9">
        <f t="shared" si="16"/>
        <v>6237.1220973811887</v>
      </c>
      <c r="H198" s="9">
        <f t="shared" si="17"/>
        <v>421954.50902419072</v>
      </c>
      <c r="I198" s="10">
        <f t="shared" si="18"/>
        <v>0.42195450902419074</v>
      </c>
      <c r="K198" s="1">
        <v>0.105</v>
      </c>
    </row>
    <row r="199" spans="1:11" ht="15.95" customHeight="1" x14ac:dyDescent="0.3">
      <c r="A199" s="22">
        <f t="shared" si="19"/>
        <v>47938</v>
      </c>
      <c r="B199" s="20" t="str">
        <f t="shared" si="20"/>
        <v>A199</v>
      </c>
      <c r="C199" s="21">
        <v>188</v>
      </c>
      <c r="D199" s="9">
        <f t="shared" si="21"/>
        <v>421954.50902419072</v>
      </c>
      <c r="E199" s="9">
        <f t="shared" si="23"/>
        <v>9983.7988696949433</v>
      </c>
      <c r="F199" s="9">
        <f t="shared" si="22"/>
        <v>3692.1019539616686</v>
      </c>
      <c r="G199" s="9">
        <f t="shared" si="16"/>
        <v>6291.6969157332751</v>
      </c>
      <c r="H199" s="9">
        <f t="shared" si="17"/>
        <v>415662.81210845744</v>
      </c>
      <c r="I199" s="10">
        <f t="shared" si="18"/>
        <v>0.41566281210845746</v>
      </c>
      <c r="K199" s="1">
        <v>0.105</v>
      </c>
    </row>
    <row r="200" spans="1:11" ht="15.95" customHeight="1" x14ac:dyDescent="0.3">
      <c r="A200" s="22">
        <f t="shared" si="19"/>
        <v>47968</v>
      </c>
      <c r="B200" s="20" t="str">
        <f t="shared" si="20"/>
        <v>A200</v>
      </c>
      <c r="C200" s="21">
        <v>189</v>
      </c>
      <c r="D200" s="9">
        <f t="shared" si="21"/>
        <v>415662.81210845744</v>
      </c>
      <c r="E200" s="9">
        <f t="shared" si="23"/>
        <v>9983.7988696949433</v>
      </c>
      <c r="F200" s="9">
        <f t="shared" si="22"/>
        <v>3637.0496059490029</v>
      </c>
      <c r="G200" s="9">
        <f t="shared" si="16"/>
        <v>6346.74926374594</v>
      </c>
      <c r="H200" s="9">
        <f t="shared" si="17"/>
        <v>409316.06284471147</v>
      </c>
      <c r="I200" s="10">
        <f t="shared" si="18"/>
        <v>0.40931606284471145</v>
      </c>
      <c r="K200" s="1">
        <v>0.105</v>
      </c>
    </row>
    <row r="201" spans="1:11" ht="15.95" customHeight="1" x14ac:dyDescent="0.3">
      <c r="A201" s="22">
        <f t="shared" si="19"/>
        <v>47999</v>
      </c>
      <c r="B201" s="20" t="str">
        <f t="shared" si="20"/>
        <v>A201</v>
      </c>
      <c r="C201" s="21">
        <v>190</v>
      </c>
      <c r="D201" s="9">
        <f t="shared" si="21"/>
        <v>409316.06284471147</v>
      </c>
      <c r="E201" s="9">
        <f t="shared" si="23"/>
        <v>9983.7988696949433</v>
      </c>
      <c r="F201" s="9">
        <f t="shared" si="22"/>
        <v>3581.515549891225</v>
      </c>
      <c r="G201" s="9">
        <f t="shared" si="16"/>
        <v>6402.2833198037188</v>
      </c>
      <c r="H201" s="9">
        <f t="shared" si="17"/>
        <v>402913.77952490776</v>
      </c>
      <c r="I201" s="10">
        <f t="shared" si="18"/>
        <v>0.40291377952490776</v>
      </c>
      <c r="K201" s="1">
        <v>0.105</v>
      </c>
    </row>
    <row r="202" spans="1:11" ht="15.95" customHeight="1" x14ac:dyDescent="0.3">
      <c r="A202" s="22">
        <f t="shared" si="19"/>
        <v>48029</v>
      </c>
      <c r="B202" s="20" t="str">
        <f t="shared" si="20"/>
        <v>A202</v>
      </c>
      <c r="C202" s="21">
        <v>191</v>
      </c>
      <c r="D202" s="9">
        <f t="shared" si="21"/>
        <v>402913.77952490776</v>
      </c>
      <c r="E202" s="9">
        <f t="shared" si="23"/>
        <v>9983.7988696949415</v>
      </c>
      <c r="F202" s="9">
        <f t="shared" si="22"/>
        <v>3525.4955708429429</v>
      </c>
      <c r="G202" s="9">
        <f t="shared" si="16"/>
        <v>6458.303298851999</v>
      </c>
      <c r="H202" s="9">
        <f t="shared" si="17"/>
        <v>396455.47622605576</v>
      </c>
      <c r="I202" s="10">
        <f t="shared" si="18"/>
        <v>0.39645547622605576</v>
      </c>
      <c r="K202" s="1">
        <v>0.105</v>
      </c>
    </row>
    <row r="203" spans="1:11" ht="15.95" customHeight="1" x14ac:dyDescent="0.3">
      <c r="A203" s="22">
        <f t="shared" si="19"/>
        <v>48060</v>
      </c>
      <c r="B203" s="20" t="str">
        <f t="shared" si="20"/>
        <v>A203</v>
      </c>
      <c r="C203" s="21">
        <v>192</v>
      </c>
      <c r="D203" s="9">
        <f t="shared" si="21"/>
        <v>396455.47622605576</v>
      </c>
      <c r="E203" s="9">
        <f t="shared" si="23"/>
        <v>9983.7988696949415</v>
      </c>
      <c r="F203" s="9">
        <f t="shared" si="22"/>
        <v>3468.9854169779878</v>
      </c>
      <c r="G203" s="9">
        <f t="shared" si="16"/>
        <v>6514.8134527169532</v>
      </c>
      <c r="H203" s="9">
        <f t="shared" si="17"/>
        <v>389940.66277333879</v>
      </c>
      <c r="I203" s="10">
        <f t="shared" si="18"/>
        <v>0.38994066277333878</v>
      </c>
      <c r="K203" s="1">
        <v>0.105</v>
      </c>
    </row>
    <row r="204" spans="1:11" ht="15.95" customHeight="1" x14ac:dyDescent="0.3">
      <c r="A204" s="22">
        <f t="shared" si="19"/>
        <v>48091</v>
      </c>
      <c r="B204" s="20" t="str">
        <f t="shared" si="20"/>
        <v>A204</v>
      </c>
      <c r="C204" s="21">
        <v>193</v>
      </c>
      <c r="D204" s="9">
        <f t="shared" si="21"/>
        <v>389940.66277333879</v>
      </c>
      <c r="E204" s="9">
        <f t="shared" si="23"/>
        <v>9983.7988696949415</v>
      </c>
      <c r="F204" s="9">
        <f t="shared" si="22"/>
        <v>3411.9807992667143</v>
      </c>
      <c r="G204" s="9">
        <f t="shared" ref="G204:G251" si="24">E204-F204</f>
        <v>6571.8180704282277</v>
      </c>
      <c r="H204" s="9">
        <f t="shared" ref="H204:H251" si="25">D204-G204</f>
        <v>383368.84470291057</v>
      </c>
      <c r="I204" s="10">
        <f t="shared" ref="I204:I267" si="26">H204/$D$3</f>
        <v>0.38336884470291055</v>
      </c>
      <c r="K204" s="1">
        <v>0.105</v>
      </c>
    </row>
    <row r="205" spans="1:11" ht="15.95" customHeight="1" x14ac:dyDescent="0.3">
      <c r="A205" s="22">
        <f t="shared" ref="A205:A251" si="27">DATE(YEAR(A204),MONTH(A204)+2,1-1)</f>
        <v>48121</v>
      </c>
      <c r="B205" s="20" t="str">
        <f t="shared" ref="B205:B268" si="28">"A"&amp;ROW(A205)</f>
        <v>A205</v>
      </c>
      <c r="C205" s="21">
        <v>194</v>
      </c>
      <c r="D205" s="9">
        <f t="shared" ref="D205:D251" si="29">IF(ROUND(H204,0)&gt;0,H204,0)</f>
        <v>383368.84470291057</v>
      </c>
      <c r="E205" s="9">
        <f t="shared" si="23"/>
        <v>9983.7988696949433</v>
      </c>
      <c r="F205" s="9">
        <f t="shared" ref="F205:F268" si="30">D205*K205/12</f>
        <v>3354.4773911504672</v>
      </c>
      <c r="G205" s="9">
        <f t="shared" si="24"/>
        <v>6629.3214785444761</v>
      </c>
      <c r="H205" s="9">
        <f t="shared" si="25"/>
        <v>376739.52322436607</v>
      </c>
      <c r="I205" s="10">
        <f t="shared" si="26"/>
        <v>0.37673952322436605</v>
      </c>
      <c r="K205" s="1">
        <v>0.105</v>
      </c>
    </row>
    <row r="206" spans="1:11" ht="15.95" customHeight="1" x14ac:dyDescent="0.3">
      <c r="A206" s="22">
        <f t="shared" si="27"/>
        <v>48152</v>
      </c>
      <c r="B206" s="20" t="str">
        <f t="shared" si="28"/>
        <v>A206</v>
      </c>
      <c r="C206" s="21">
        <v>195</v>
      </c>
      <c r="D206" s="9">
        <f t="shared" si="29"/>
        <v>376739.52322436607</v>
      </c>
      <c r="E206" s="9">
        <f t="shared" ref="E206:E269" si="31">IF($D$5+1-C206=0,0,PMT(K206/12,$D$5+1-C206,-$D206,0,0))</f>
        <v>9983.7988696949415</v>
      </c>
      <c r="F206" s="9">
        <f t="shared" si="30"/>
        <v>3296.4708282132033</v>
      </c>
      <c r="G206" s="9">
        <f t="shared" si="24"/>
        <v>6687.3280414817382</v>
      </c>
      <c r="H206" s="9">
        <f t="shared" si="25"/>
        <v>370052.19518288434</v>
      </c>
      <c r="I206" s="10">
        <f t="shared" si="26"/>
        <v>0.37005219518288435</v>
      </c>
      <c r="K206" s="1">
        <v>0.105</v>
      </c>
    </row>
    <row r="207" spans="1:11" ht="15.95" customHeight="1" x14ac:dyDescent="0.3">
      <c r="A207" s="22">
        <f t="shared" si="27"/>
        <v>48182</v>
      </c>
      <c r="B207" s="20" t="str">
        <f t="shared" si="28"/>
        <v>A207</v>
      </c>
      <c r="C207" s="21">
        <v>196</v>
      </c>
      <c r="D207" s="9">
        <f t="shared" si="29"/>
        <v>370052.19518288434</v>
      </c>
      <c r="E207" s="9">
        <f t="shared" si="31"/>
        <v>9983.7988696949415</v>
      </c>
      <c r="F207" s="9">
        <f t="shared" si="30"/>
        <v>3237.9567078502382</v>
      </c>
      <c r="G207" s="9">
        <f t="shared" si="24"/>
        <v>6745.8421618447028</v>
      </c>
      <c r="H207" s="9">
        <f t="shared" si="25"/>
        <v>363306.35302103963</v>
      </c>
      <c r="I207" s="10">
        <f t="shared" si="26"/>
        <v>0.36330635302103964</v>
      </c>
      <c r="K207" s="1">
        <v>0.105</v>
      </c>
    </row>
    <row r="208" spans="1:11" ht="15.95" customHeight="1" x14ac:dyDescent="0.3">
      <c r="A208" s="22">
        <f t="shared" si="27"/>
        <v>48213</v>
      </c>
      <c r="B208" s="20" t="str">
        <f t="shared" si="28"/>
        <v>A208</v>
      </c>
      <c r="C208" s="21">
        <v>197</v>
      </c>
      <c r="D208" s="9">
        <f t="shared" si="29"/>
        <v>363306.35302103963</v>
      </c>
      <c r="E208" s="9">
        <f t="shared" si="31"/>
        <v>9983.7988696949415</v>
      </c>
      <c r="F208" s="9">
        <f t="shared" si="30"/>
        <v>3178.9305889340962</v>
      </c>
      <c r="G208" s="9">
        <f t="shared" si="24"/>
        <v>6804.8682807608457</v>
      </c>
      <c r="H208" s="9">
        <f t="shared" si="25"/>
        <v>356501.4847402788</v>
      </c>
      <c r="I208" s="10">
        <f t="shared" si="26"/>
        <v>0.35650148474027882</v>
      </c>
      <c r="K208" s="1">
        <v>0.105</v>
      </c>
    </row>
    <row r="209" spans="1:11" ht="15.95" customHeight="1" x14ac:dyDescent="0.3">
      <c r="A209" s="22">
        <f t="shared" si="27"/>
        <v>48244</v>
      </c>
      <c r="B209" s="20" t="str">
        <f t="shared" si="28"/>
        <v>A209</v>
      </c>
      <c r="C209" s="21">
        <v>198</v>
      </c>
      <c r="D209" s="9">
        <f t="shared" si="29"/>
        <v>356501.4847402788</v>
      </c>
      <c r="E209" s="9">
        <f t="shared" si="31"/>
        <v>9983.7988696949415</v>
      </c>
      <c r="F209" s="9">
        <f t="shared" si="30"/>
        <v>3119.3879914774393</v>
      </c>
      <c r="G209" s="9">
        <f t="shared" si="24"/>
        <v>6864.4108782175026</v>
      </c>
      <c r="H209" s="9">
        <f t="shared" si="25"/>
        <v>349637.07386206131</v>
      </c>
      <c r="I209" s="10">
        <f t="shared" si="26"/>
        <v>0.34963707386206133</v>
      </c>
      <c r="K209" s="1">
        <v>0.105</v>
      </c>
    </row>
    <row r="210" spans="1:11" ht="15.95" customHeight="1" x14ac:dyDescent="0.3">
      <c r="A210" s="22">
        <f t="shared" si="27"/>
        <v>48273</v>
      </c>
      <c r="B210" s="20" t="str">
        <f t="shared" si="28"/>
        <v>A210</v>
      </c>
      <c r="C210" s="21">
        <v>199</v>
      </c>
      <c r="D210" s="9">
        <f t="shared" si="29"/>
        <v>349637.07386206131</v>
      </c>
      <c r="E210" s="9">
        <f t="shared" si="31"/>
        <v>9983.7988696949433</v>
      </c>
      <c r="F210" s="9">
        <f t="shared" si="30"/>
        <v>3059.324396293036</v>
      </c>
      <c r="G210" s="9">
        <f t="shared" si="24"/>
        <v>6924.4744734019077</v>
      </c>
      <c r="H210" s="9">
        <f t="shared" si="25"/>
        <v>342712.59938865941</v>
      </c>
      <c r="I210" s="10">
        <f t="shared" si="26"/>
        <v>0.34271259938865939</v>
      </c>
      <c r="K210" s="1">
        <v>0.105</v>
      </c>
    </row>
    <row r="211" spans="1:11" ht="15.95" customHeight="1" x14ac:dyDescent="0.3">
      <c r="A211" s="22">
        <f t="shared" si="27"/>
        <v>48304</v>
      </c>
      <c r="B211" s="20" t="str">
        <f t="shared" si="28"/>
        <v>A211</v>
      </c>
      <c r="C211" s="21">
        <v>200</v>
      </c>
      <c r="D211" s="9">
        <f t="shared" si="29"/>
        <v>342712.59938865941</v>
      </c>
      <c r="E211" s="9">
        <f t="shared" si="31"/>
        <v>9983.7988696949433</v>
      </c>
      <c r="F211" s="9">
        <f t="shared" si="30"/>
        <v>2998.7352446507698</v>
      </c>
      <c r="G211" s="9">
        <f t="shared" si="24"/>
        <v>6985.063625044173</v>
      </c>
      <c r="H211" s="9">
        <f t="shared" si="25"/>
        <v>335727.53576361522</v>
      </c>
      <c r="I211" s="10">
        <f t="shared" si="26"/>
        <v>0.33572753576361519</v>
      </c>
      <c r="K211" s="1">
        <v>0.105</v>
      </c>
    </row>
    <row r="212" spans="1:11" ht="15.95" customHeight="1" x14ac:dyDescent="0.3">
      <c r="A212" s="22">
        <f t="shared" si="27"/>
        <v>48334</v>
      </c>
      <c r="B212" s="20" t="str">
        <f t="shared" si="28"/>
        <v>A212</v>
      </c>
      <c r="C212" s="21">
        <v>201</v>
      </c>
      <c r="D212" s="9">
        <f t="shared" si="29"/>
        <v>335727.53576361522</v>
      </c>
      <c r="E212" s="9">
        <f t="shared" si="31"/>
        <v>9983.7988696949433</v>
      </c>
      <c r="F212" s="9">
        <f t="shared" si="30"/>
        <v>2937.6159379316327</v>
      </c>
      <c r="G212" s="9">
        <f t="shared" si="24"/>
        <v>7046.182931763311</v>
      </c>
      <c r="H212" s="9">
        <f t="shared" si="25"/>
        <v>328681.35283185192</v>
      </c>
      <c r="I212" s="10">
        <f t="shared" si="26"/>
        <v>0.3286813528318519</v>
      </c>
      <c r="K212" s="1">
        <v>0.105</v>
      </c>
    </row>
    <row r="213" spans="1:11" ht="15.95" customHeight="1" x14ac:dyDescent="0.3">
      <c r="A213" s="22">
        <f t="shared" si="27"/>
        <v>48365</v>
      </c>
      <c r="B213" s="20" t="str">
        <f t="shared" si="28"/>
        <v>A213</v>
      </c>
      <c r="C213" s="21">
        <v>202</v>
      </c>
      <c r="D213" s="9">
        <f t="shared" si="29"/>
        <v>328681.35283185192</v>
      </c>
      <c r="E213" s="9">
        <f t="shared" si="31"/>
        <v>9983.7988696949415</v>
      </c>
      <c r="F213" s="9">
        <f t="shared" si="30"/>
        <v>2875.9618372787045</v>
      </c>
      <c r="G213" s="9">
        <f t="shared" si="24"/>
        <v>7107.837032416237</v>
      </c>
      <c r="H213" s="9">
        <f t="shared" si="25"/>
        <v>321573.51579943567</v>
      </c>
      <c r="I213" s="10">
        <f t="shared" si="26"/>
        <v>0.32157351579943566</v>
      </c>
      <c r="K213" s="1">
        <v>0.105</v>
      </c>
    </row>
    <row r="214" spans="1:11" ht="15.95" customHeight="1" x14ac:dyDescent="0.3">
      <c r="A214" s="22">
        <f t="shared" si="27"/>
        <v>48395</v>
      </c>
      <c r="B214" s="20" t="str">
        <f t="shared" si="28"/>
        <v>A214</v>
      </c>
      <c r="C214" s="21">
        <v>203</v>
      </c>
      <c r="D214" s="9">
        <f t="shared" si="29"/>
        <v>321573.51579943567</v>
      </c>
      <c r="E214" s="9">
        <f t="shared" si="31"/>
        <v>9983.7988696949433</v>
      </c>
      <c r="F214" s="9">
        <f t="shared" si="30"/>
        <v>2813.7682632450619</v>
      </c>
      <c r="G214" s="9">
        <f t="shared" si="24"/>
        <v>7170.0306064498818</v>
      </c>
      <c r="H214" s="9">
        <f t="shared" si="25"/>
        <v>314403.4851929858</v>
      </c>
      <c r="I214" s="10">
        <f t="shared" si="26"/>
        <v>0.31440348519298578</v>
      </c>
      <c r="K214" s="1">
        <v>0.105</v>
      </c>
    </row>
    <row r="215" spans="1:11" ht="15.95" customHeight="1" x14ac:dyDescent="0.3">
      <c r="A215" s="22">
        <f t="shared" si="27"/>
        <v>48426</v>
      </c>
      <c r="B215" s="20" t="str">
        <f t="shared" si="28"/>
        <v>A215</v>
      </c>
      <c r="C215" s="21">
        <v>204</v>
      </c>
      <c r="D215" s="9">
        <f t="shared" si="29"/>
        <v>314403.4851929858</v>
      </c>
      <c r="E215" s="9">
        <f t="shared" si="31"/>
        <v>9983.7988696949433</v>
      </c>
      <c r="F215" s="9">
        <f t="shared" si="30"/>
        <v>2751.0304954386261</v>
      </c>
      <c r="G215" s="9">
        <f t="shared" si="24"/>
        <v>7232.7683742563167</v>
      </c>
      <c r="H215" s="9">
        <f t="shared" si="25"/>
        <v>307170.71681872947</v>
      </c>
      <c r="I215" s="10">
        <f t="shared" si="26"/>
        <v>0.30717071681872948</v>
      </c>
      <c r="K215" s="1">
        <v>0.105</v>
      </c>
    </row>
    <row r="216" spans="1:11" ht="15.95" customHeight="1" x14ac:dyDescent="0.3">
      <c r="A216" s="22">
        <f t="shared" si="27"/>
        <v>48457</v>
      </c>
      <c r="B216" s="20" t="str">
        <f t="shared" si="28"/>
        <v>A216</v>
      </c>
      <c r="C216" s="21">
        <v>205</v>
      </c>
      <c r="D216" s="9">
        <f t="shared" si="29"/>
        <v>307170.71681872947</v>
      </c>
      <c r="E216" s="9">
        <f t="shared" si="31"/>
        <v>9983.7988696949433</v>
      </c>
      <c r="F216" s="9">
        <f t="shared" si="30"/>
        <v>2687.743772163883</v>
      </c>
      <c r="G216" s="9">
        <f t="shared" si="24"/>
        <v>7296.0550975310598</v>
      </c>
      <c r="H216" s="9">
        <f t="shared" si="25"/>
        <v>299874.66172119841</v>
      </c>
      <c r="I216" s="10">
        <f t="shared" si="26"/>
        <v>0.29987466172119842</v>
      </c>
      <c r="K216" s="1">
        <v>0.105</v>
      </c>
    </row>
    <row r="217" spans="1:11" ht="15.95" customHeight="1" x14ac:dyDescent="0.3">
      <c r="A217" s="22">
        <f t="shared" si="27"/>
        <v>48487</v>
      </c>
      <c r="B217" s="20" t="str">
        <f t="shared" si="28"/>
        <v>A217</v>
      </c>
      <c r="C217" s="21">
        <v>206</v>
      </c>
      <c r="D217" s="9">
        <f t="shared" si="29"/>
        <v>299874.66172119841</v>
      </c>
      <c r="E217" s="9">
        <f t="shared" si="31"/>
        <v>9983.7988696949415</v>
      </c>
      <c r="F217" s="9">
        <f t="shared" si="30"/>
        <v>2623.9032900604861</v>
      </c>
      <c r="G217" s="9">
        <f t="shared" si="24"/>
        <v>7359.8955796344553</v>
      </c>
      <c r="H217" s="9">
        <f t="shared" si="25"/>
        <v>292514.76614156394</v>
      </c>
      <c r="I217" s="10">
        <f t="shared" si="26"/>
        <v>0.29251476614156396</v>
      </c>
      <c r="K217" s="1">
        <v>0.105</v>
      </c>
    </row>
    <row r="218" spans="1:11" ht="15.95" customHeight="1" x14ac:dyDescent="0.3">
      <c r="A218" s="22">
        <f t="shared" si="27"/>
        <v>48518</v>
      </c>
      <c r="B218" s="20" t="str">
        <f t="shared" si="28"/>
        <v>A218</v>
      </c>
      <c r="C218" s="21">
        <v>207</v>
      </c>
      <c r="D218" s="9">
        <f t="shared" si="29"/>
        <v>292514.76614156394</v>
      </c>
      <c r="E218" s="9">
        <f t="shared" si="31"/>
        <v>9983.7988696949415</v>
      </c>
      <c r="F218" s="9">
        <f t="shared" si="30"/>
        <v>2559.5042037386843</v>
      </c>
      <c r="G218" s="9">
        <f t="shared" si="24"/>
        <v>7424.2946659562567</v>
      </c>
      <c r="H218" s="9">
        <f t="shared" si="25"/>
        <v>285090.47147560772</v>
      </c>
      <c r="I218" s="10">
        <f t="shared" si="26"/>
        <v>0.28509047147560773</v>
      </c>
      <c r="K218" s="1">
        <v>0.105</v>
      </c>
    </row>
    <row r="219" spans="1:11" ht="15.95" customHeight="1" x14ac:dyDescent="0.3">
      <c r="A219" s="22">
        <f t="shared" si="27"/>
        <v>48548</v>
      </c>
      <c r="B219" s="20" t="str">
        <f t="shared" si="28"/>
        <v>A219</v>
      </c>
      <c r="C219" s="21">
        <v>208</v>
      </c>
      <c r="D219" s="9">
        <f t="shared" si="29"/>
        <v>285090.47147560772</v>
      </c>
      <c r="E219" s="9">
        <f t="shared" si="31"/>
        <v>9983.7988696949451</v>
      </c>
      <c r="F219" s="9">
        <f t="shared" si="30"/>
        <v>2494.5416254115676</v>
      </c>
      <c r="G219" s="9">
        <f t="shared" si="24"/>
        <v>7489.2572442833771</v>
      </c>
      <c r="H219" s="9">
        <f t="shared" si="25"/>
        <v>277601.21423132432</v>
      </c>
      <c r="I219" s="10">
        <f t="shared" si="26"/>
        <v>0.27760121423132433</v>
      </c>
      <c r="K219" s="1">
        <v>0.105</v>
      </c>
    </row>
    <row r="220" spans="1:11" ht="15.95" customHeight="1" x14ac:dyDescent="0.3">
      <c r="A220" s="22">
        <f t="shared" si="27"/>
        <v>48579</v>
      </c>
      <c r="B220" s="20" t="str">
        <f t="shared" si="28"/>
        <v>A220</v>
      </c>
      <c r="C220" s="21">
        <v>209</v>
      </c>
      <c r="D220" s="9">
        <f t="shared" si="29"/>
        <v>277601.21423132432</v>
      </c>
      <c r="E220" s="9">
        <f t="shared" si="31"/>
        <v>9983.7988696949433</v>
      </c>
      <c r="F220" s="9">
        <f t="shared" si="30"/>
        <v>2429.0106245240877</v>
      </c>
      <c r="G220" s="9">
        <f t="shared" si="24"/>
        <v>7554.7882451708556</v>
      </c>
      <c r="H220" s="9">
        <f t="shared" si="25"/>
        <v>270046.42598615348</v>
      </c>
      <c r="I220" s="10">
        <f t="shared" si="26"/>
        <v>0.27004642598615347</v>
      </c>
      <c r="K220" s="1">
        <v>0.105</v>
      </c>
    </row>
    <row r="221" spans="1:11" ht="15.95" customHeight="1" x14ac:dyDescent="0.3">
      <c r="A221" s="22">
        <f t="shared" si="27"/>
        <v>48610</v>
      </c>
      <c r="B221" s="20" t="str">
        <f t="shared" si="28"/>
        <v>A221</v>
      </c>
      <c r="C221" s="21">
        <v>210</v>
      </c>
      <c r="D221" s="9">
        <f t="shared" si="29"/>
        <v>270046.42598615348</v>
      </c>
      <c r="E221" s="9">
        <f t="shared" si="31"/>
        <v>9983.7988696949433</v>
      </c>
      <c r="F221" s="9">
        <f t="shared" si="30"/>
        <v>2362.9062273788427</v>
      </c>
      <c r="G221" s="9">
        <f t="shared" si="24"/>
        <v>7620.892642316101</v>
      </c>
      <c r="H221" s="9">
        <f t="shared" si="25"/>
        <v>262425.53334383736</v>
      </c>
      <c r="I221" s="10">
        <f t="shared" si="26"/>
        <v>0.26242553334383734</v>
      </c>
      <c r="K221" s="1">
        <v>0.105</v>
      </c>
    </row>
    <row r="222" spans="1:11" ht="15.95" customHeight="1" x14ac:dyDescent="0.3">
      <c r="A222" s="22">
        <f t="shared" si="27"/>
        <v>48638</v>
      </c>
      <c r="B222" s="20" t="str">
        <f t="shared" si="28"/>
        <v>A222</v>
      </c>
      <c r="C222" s="21">
        <v>211</v>
      </c>
      <c r="D222" s="9">
        <f t="shared" si="29"/>
        <v>262425.53334383736</v>
      </c>
      <c r="E222" s="9">
        <f t="shared" si="31"/>
        <v>9983.7988696949415</v>
      </c>
      <c r="F222" s="9">
        <f t="shared" si="30"/>
        <v>2296.2234167585771</v>
      </c>
      <c r="G222" s="9">
        <f t="shared" si="24"/>
        <v>7687.5754529363639</v>
      </c>
      <c r="H222" s="9">
        <f t="shared" si="25"/>
        <v>254737.95789090099</v>
      </c>
      <c r="I222" s="10">
        <f t="shared" si="26"/>
        <v>0.25473795789090098</v>
      </c>
      <c r="K222" s="1">
        <v>0.105</v>
      </c>
    </row>
    <row r="223" spans="1:11" ht="15.95" customHeight="1" x14ac:dyDescent="0.3">
      <c r="A223" s="22">
        <f t="shared" si="27"/>
        <v>48669</v>
      </c>
      <c r="B223" s="20" t="str">
        <f t="shared" si="28"/>
        <v>A223</v>
      </c>
      <c r="C223" s="21">
        <v>212</v>
      </c>
      <c r="D223" s="9">
        <f t="shared" si="29"/>
        <v>254737.95789090099</v>
      </c>
      <c r="E223" s="9">
        <f t="shared" si="31"/>
        <v>9983.7988696949433</v>
      </c>
      <c r="F223" s="9">
        <f t="shared" si="30"/>
        <v>2228.9571315453836</v>
      </c>
      <c r="G223" s="9">
        <f t="shared" si="24"/>
        <v>7754.8417381495601</v>
      </c>
      <c r="H223" s="9">
        <f t="shared" si="25"/>
        <v>246983.11615275143</v>
      </c>
      <c r="I223" s="10">
        <f t="shared" si="26"/>
        <v>0.24698311615275143</v>
      </c>
      <c r="K223" s="1">
        <v>0.105</v>
      </c>
    </row>
    <row r="224" spans="1:11" ht="15.95" customHeight="1" x14ac:dyDescent="0.3">
      <c r="A224" s="22">
        <f t="shared" si="27"/>
        <v>48699</v>
      </c>
      <c r="B224" s="20" t="str">
        <f t="shared" si="28"/>
        <v>A224</v>
      </c>
      <c r="C224" s="21">
        <v>213</v>
      </c>
      <c r="D224" s="9">
        <f t="shared" si="29"/>
        <v>246983.11615275143</v>
      </c>
      <c r="E224" s="9">
        <f t="shared" si="31"/>
        <v>9983.7988696949415</v>
      </c>
      <c r="F224" s="9">
        <f t="shared" si="30"/>
        <v>2161.1022663365752</v>
      </c>
      <c r="G224" s="9">
        <f t="shared" si="24"/>
        <v>7822.6966033583667</v>
      </c>
      <c r="H224" s="9">
        <f t="shared" si="25"/>
        <v>239160.41954939306</v>
      </c>
      <c r="I224" s="10">
        <f t="shared" si="26"/>
        <v>0.23916041954939307</v>
      </c>
      <c r="K224" s="1">
        <v>0.105</v>
      </c>
    </row>
    <row r="225" spans="1:11" ht="15.95" customHeight="1" x14ac:dyDescent="0.3">
      <c r="A225" s="22">
        <f t="shared" si="27"/>
        <v>48730</v>
      </c>
      <c r="B225" s="20" t="str">
        <f t="shared" si="28"/>
        <v>A225</v>
      </c>
      <c r="C225" s="21">
        <v>214</v>
      </c>
      <c r="D225" s="9">
        <f t="shared" si="29"/>
        <v>239160.41954939306</v>
      </c>
      <c r="E225" s="9">
        <f t="shared" si="31"/>
        <v>9983.7988696949415</v>
      </c>
      <c r="F225" s="9">
        <f t="shared" si="30"/>
        <v>2092.6536710571891</v>
      </c>
      <c r="G225" s="9">
        <f t="shared" si="24"/>
        <v>7891.1451986377524</v>
      </c>
      <c r="H225" s="9">
        <f t="shared" si="25"/>
        <v>231269.2743507553</v>
      </c>
      <c r="I225" s="10">
        <f t="shared" si="26"/>
        <v>0.23126927435075528</v>
      </c>
      <c r="K225" s="1">
        <v>0.105</v>
      </c>
    </row>
    <row r="226" spans="1:11" ht="15.95" customHeight="1" x14ac:dyDescent="0.3">
      <c r="A226" s="22">
        <f t="shared" si="27"/>
        <v>48760</v>
      </c>
      <c r="B226" s="20" t="str">
        <f t="shared" si="28"/>
        <v>A226</v>
      </c>
      <c r="C226" s="21">
        <v>215</v>
      </c>
      <c r="D226" s="9">
        <f t="shared" si="29"/>
        <v>231269.2743507553</v>
      </c>
      <c r="E226" s="9">
        <f t="shared" si="31"/>
        <v>9983.7988696949415</v>
      </c>
      <c r="F226" s="9">
        <f t="shared" si="30"/>
        <v>2023.6061505691086</v>
      </c>
      <c r="G226" s="9">
        <f t="shared" si="24"/>
        <v>7960.1927191258328</v>
      </c>
      <c r="H226" s="9">
        <f t="shared" si="25"/>
        <v>223309.08163162947</v>
      </c>
      <c r="I226" s="10">
        <f t="shared" si="26"/>
        <v>0.22330908163162946</v>
      </c>
      <c r="K226" s="1">
        <v>0.105</v>
      </c>
    </row>
    <row r="227" spans="1:11" ht="15.95" customHeight="1" x14ac:dyDescent="0.3">
      <c r="A227" s="22">
        <f t="shared" si="27"/>
        <v>48791</v>
      </c>
      <c r="B227" s="20" t="str">
        <f t="shared" si="28"/>
        <v>A227</v>
      </c>
      <c r="C227" s="21">
        <v>216</v>
      </c>
      <c r="D227" s="9">
        <f t="shared" si="29"/>
        <v>223309.08163162947</v>
      </c>
      <c r="E227" s="9">
        <f t="shared" si="31"/>
        <v>9983.7988696949415</v>
      </c>
      <c r="F227" s="9">
        <f t="shared" si="30"/>
        <v>1953.9544642767578</v>
      </c>
      <c r="G227" s="9">
        <f t="shared" si="24"/>
        <v>8029.8444054181837</v>
      </c>
      <c r="H227" s="9">
        <f t="shared" si="25"/>
        <v>215279.23722621129</v>
      </c>
      <c r="I227" s="10">
        <f t="shared" si="26"/>
        <v>0.21527923722621128</v>
      </c>
      <c r="K227" s="1">
        <v>0.105</v>
      </c>
    </row>
    <row r="228" spans="1:11" ht="15.95" customHeight="1" x14ac:dyDescent="0.3">
      <c r="A228" s="22">
        <f t="shared" si="27"/>
        <v>48822</v>
      </c>
      <c r="B228" s="20" t="str">
        <f t="shared" si="28"/>
        <v>A228</v>
      </c>
      <c r="C228" s="21">
        <v>217</v>
      </c>
      <c r="D228" s="9">
        <f t="shared" si="29"/>
        <v>215279.23722621129</v>
      </c>
      <c r="E228" s="9">
        <f t="shared" si="31"/>
        <v>9983.7988696949415</v>
      </c>
      <c r="F228" s="9">
        <f t="shared" si="30"/>
        <v>1883.6933257293488</v>
      </c>
      <c r="G228" s="9">
        <f t="shared" si="24"/>
        <v>8100.1055439655929</v>
      </c>
      <c r="H228" s="9">
        <f t="shared" si="25"/>
        <v>207179.1316822457</v>
      </c>
      <c r="I228" s="10">
        <f t="shared" si="26"/>
        <v>0.20717913168224569</v>
      </c>
      <c r="K228" s="1">
        <v>0.105</v>
      </c>
    </row>
    <row r="229" spans="1:11" ht="15.95" customHeight="1" x14ac:dyDescent="0.3">
      <c r="A229" s="22">
        <f t="shared" si="27"/>
        <v>48852</v>
      </c>
      <c r="B229" s="20" t="str">
        <f t="shared" si="28"/>
        <v>A229</v>
      </c>
      <c r="C229" s="21">
        <v>218</v>
      </c>
      <c r="D229" s="9">
        <f t="shared" si="29"/>
        <v>207179.1316822457</v>
      </c>
      <c r="E229" s="9">
        <f t="shared" si="31"/>
        <v>9983.7988696949378</v>
      </c>
      <c r="F229" s="9">
        <f t="shared" si="30"/>
        <v>1812.8174022196499</v>
      </c>
      <c r="G229" s="9">
        <f t="shared" si="24"/>
        <v>8170.9814674752879</v>
      </c>
      <c r="H229" s="9">
        <f t="shared" si="25"/>
        <v>199008.1502147704</v>
      </c>
      <c r="I229" s="10">
        <f t="shared" si="26"/>
        <v>0.19900815021477039</v>
      </c>
      <c r="K229" s="1">
        <v>0.105</v>
      </c>
    </row>
    <row r="230" spans="1:11" ht="15.95" customHeight="1" x14ac:dyDescent="0.3">
      <c r="A230" s="22">
        <f t="shared" si="27"/>
        <v>48883</v>
      </c>
      <c r="B230" s="20" t="str">
        <f t="shared" si="28"/>
        <v>A230</v>
      </c>
      <c r="C230" s="21">
        <v>219</v>
      </c>
      <c r="D230" s="9">
        <f t="shared" si="29"/>
        <v>199008.1502147704</v>
      </c>
      <c r="E230" s="9">
        <f t="shared" si="31"/>
        <v>9983.7988696949415</v>
      </c>
      <c r="F230" s="9">
        <f t="shared" si="30"/>
        <v>1741.3213143792409</v>
      </c>
      <c r="G230" s="9">
        <f t="shared" si="24"/>
        <v>8242.4775553157015</v>
      </c>
      <c r="H230" s="9">
        <f t="shared" si="25"/>
        <v>190765.67265945469</v>
      </c>
      <c r="I230" s="10">
        <f t="shared" si="26"/>
        <v>0.19076567265945468</v>
      </c>
      <c r="K230" s="1">
        <v>0.105</v>
      </c>
    </row>
    <row r="231" spans="1:11" ht="15.95" customHeight="1" x14ac:dyDescent="0.3">
      <c r="A231" s="22">
        <f t="shared" si="27"/>
        <v>48913</v>
      </c>
      <c r="B231" s="20" t="str">
        <f t="shared" si="28"/>
        <v>A231</v>
      </c>
      <c r="C231" s="21">
        <v>220</v>
      </c>
      <c r="D231" s="9">
        <f t="shared" si="29"/>
        <v>190765.67265945469</v>
      </c>
      <c r="E231" s="9">
        <f t="shared" si="31"/>
        <v>9983.7988696949378</v>
      </c>
      <c r="F231" s="9">
        <f t="shared" si="30"/>
        <v>1669.1996357702285</v>
      </c>
      <c r="G231" s="9">
        <f t="shared" si="24"/>
        <v>8314.5992339247096</v>
      </c>
      <c r="H231" s="9">
        <f t="shared" si="25"/>
        <v>182451.07342552999</v>
      </c>
      <c r="I231" s="10">
        <f t="shared" si="26"/>
        <v>0.18245107342552999</v>
      </c>
      <c r="K231" s="1">
        <v>0.105</v>
      </c>
    </row>
    <row r="232" spans="1:11" ht="15.95" customHeight="1" x14ac:dyDescent="0.3">
      <c r="A232" s="22">
        <f t="shared" si="27"/>
        <v>48944</v>
      </c>
      <c r="B232" s="20" t="str">
        <f t="shared" si="28"/>
        <v>A232</v>
      </c>
      <c r="C232" s="21">
        <v>221</v>
      </c>
      <c r="D232" s="9">
        <f t="shared" si="29"/>
        <v>182451.07342552999</v>
      </c>
      <c r="E232" s="9">
        <f t="shared" si="31"/>
        <v>9983.7988696949378</v>
      </c>
      <c r="F232" s="9">
        <f t="shared" si="30"/>
        <v>1596.4468924733874</v>
      </c>
      <c r="G232" s="9">
        <f t="shared" si="24"/>
        <v>8387.3519772215514</v>
      </c>
      <c r="H232" s="9">
        <f t="shared" si="25"/>
        <v>174063.72144830844</v>
      </c>
      <c r="I232" s="10">
        <f t="shared" si="26"/>
        <v>0.17406372144830845</v>
      </c>
      <c r="K232" s="1">
        <v>0.105</v>
      </c>
    </row>
    <row r="233" spans="1:11" ht="15.95" customHeight="1" x14ac:dyDescent="0.3">
      <c r="A233" s="22">
        <f t="shared" si="27"/>
        <v>48975</v>
      </c>
      <c r="B233" s="20" t="str">
        <f t="shared" si="28"/>
        <v>A233</v>
      </c>
      <c r="C233" s="21">
        <v>222</v>
      </c>
      <c r="D233" s="9">
        <f t="shared" si="29"/>
        <v>174063.72144830844</v>
      </c>
      <c r="E233" s="9">
        <f t="shared" si="31"/>
        <v>9983.7988696949378</v>
      </c>
      <c r="F233" s="9">
        <f t="shared" si="30"/>
        <v>1523.0575626726989</v>
      </c>
      <c r="G233" s="9">
        <f t="shared" si="24"/>
        <v>8460.7413070222392</v>
      </c>
      <c r="H233" s="9">
        <f t="shared" si="25"/>
        <v>165602.98014128621</v>
      </c>
      <c r="I233" s="10">
        <f t="shared" si="26"/>
        <v>0.16560298014128622</v>
      </c>
      <c r="K233" s="1">
        <v>0.105</v>
      </c>
    </row>
    <row r="234" spans="1:11" ht="15.95" customHeight="1" x14ac:dyDescent="0.3">
      <c r="A234" s="22">
        <f t="shared" si="27"/>
        <v>49003</v>
      </c>
      <c r="B234" s="20" t="str">
        <f t="shared" si="28"/>
        <v>A234</v>
      </c>
      <c r="C234" s="21">
        <v>223</v>
      </c>
      <c r="D234" s="9">
        <f t="shared" si="29"/>
        <v>165602.98014128621</v>
      </c>
      <c r="E234" s="9">
        <f t="shared" si="31"/>
        <v>9983.7988696949415</v>
      </c>
      <c r="F234" s="9">
        <f t="shared" si="30"/>
        <v>1449.0260762362543</v>
      </c>
      <c r="G234" s="9">
        <f t="shared" si="24"/>
        <v>8534.7727934586874</v>
      </c>
      <c r="H234" s="9">
        <f t="shared" si="25"/>
        <v>157068.20734782753</v>
      </c>
      <c r="I234" s="10">
        <f t="shared" si="26"/>
        <v>0.15706820734782753</v>
      </c>
      <c r="K234" s="1">
        <v>0.105</v>
      </c>
    </row>
    <row r="235" spans="1:11" ht="15.95" customHeight="1" x14ac:dyDescent="0.3">
      <c r="A235" s="22">
        <f t="shared" si="27"/>
        <v>49034</v>
      </c>
      <c r="B235" s="20" t="str">
        <f t="shared" si="28"/>
        <v>A235</v>
      </c>
      <c r="C235" s="21">
        <v>224</v>
      </c>
      <c r="D235" s="9">
        <f t="shared" si="29"/>
        <v>157068.20734782753</v>
      </c>
      <c r="E235" s="9">
        <f t="shared" si="31"/>
        <v>9983.7988696949415</v>
      </c>
      <c r="F235" s="9">
        <f t="shared" si="30"/>
        <v>1374.3468142934908</v>
      </c>
      <c r="G235" s="9">
        <f t="shared" si="24"/>
        <v>8609.4520554014507</v>
      </c>
      <c r="H235" s="9">
        <f t="shared" si="25"/>
        <v>148458.75529242607</v>
      </c>
      <c r="I235" s="10">
        <f t="shared" si="26"/>
        <v>0.14845875529242605</v>
      </c>
      <c r="K235" s="1">
        <v>0.105</v>
      </c>
    </row>
    <row r="236" spans="1:11" ht="15.95" customHeight="1" x14ac:dyDescent="0.3">
      <c r="A236" s="22">
        <f t="shared" si="27"/>
        <v>49064</v>
      </c>
      <c r="B236" s="20" t="str">
        <f t="shared" si="28"/>
        <v>A236</v>
      </c>
      <c r="C236" s="21">
        <v>225</v>
      </c>
      <c r="D236" s="9">
        <f t="shared" si="29"/>
        <v>148458.75529242607</v>
      </c>
      <c r="E236" s="9">
        <f t="shared" si="31"/>
        <v>9983.7988696949415</v>
      </c>
      <c r="F236" s="9">
        <f t="shared" si="30"/>
        <v>1299.014108808728</v>
      </c>
      <c r="G236" s="9">
        <f t="shared" si="24"/>
        <v>8684.7847608862139</v>
      </c>
      <c r="H236" s="9">
        <f t="shared" si="25"/>
        <v>139773.97053153985</v>
      </c>
      <c r="I236" s="10">
        <f t="shared" si="26"/>
        <v>0.13977397053153984</v>
      </c>
      <c r="K236" s="1">
        <v>0.105</v>
      </c>
    </row>
    <row r="237" spans="1:11" ht="15.95" customHeight="1" x14ac:dyDescent="0.3">
      <c r="A237" s="22">
        <f t="shared" si="27"/>
        <v>49095</v>
      </c>
      <c r="B237" s="20" t="str">
        <f t="shared" si="28"/>
        <v>A237</v>
      </c>
      <c r="C237" s="21">
        <v>226</v>
      </c>
      <c r="D237" s="9">
        <f t="shared" si="29"/>
        <v>139773.97053153985</v>
      </c>
      <c r="E237" s="9">
        <f t="shared" si="31"/>
        <v>9983.7988696949378</v>
      </c>
      <c r="F237" s="9">
        <f t="shared" si="30"/>
        <v>1223.0222421509736</v>
      </c>
      <c r="G237" s="9">
        <f t="shared" si="24"/>
        <v>8760.7766275439644</v>
      </c>
      <c r="H237" s="9">
        <f t="shared" si="25"/>
        <v>131013.19390399588</v>
      </c>
      <c r="I237" s="10">
        <f t="shared" si="26"/>
        <v>0.13101319390399588</v>
      </c>
      <c r="K237" s="1">
        <v>0.105</v>
      </c>
    </row>
    <row r="238" spans="1:11" ht="15.95" customHeight="1" x14ac:dyDescent="0.3">
      <c r="A238" s="22">
        <f t="shared" si="27"/>
        <v>49125</v>
      </c>
      <c r="B238" s="20" t="str">
        <f t="shared" si="28"/>
        <v>A238</v>
      </c>
      <c r="C238" s="21">
        <v>227</v>
      </c>
      <c r="D238" s="9">
        <f t="shared" si="29"/>
        <v>131013.19390399588</v>
      </c>
      <c r="E238" s="9">
        <f t="shared" si="31"/>
        <v>9983.7988696949415</v>
      </c>
      <c r="F238" s="9">
        <f t="shared" si="30"/>
        <v>1146.3654466599639</v>
      </c>
      <c r="G238" s="9">
        <f t="shared" si="24"/>
        <v>8837.4334230349777</v>
      </c>
      <c r="H238" s="9">
        <f t="shared" si="25"/>
        <v>122175.7604809609</v>
      </c>
      <c r="I238" s="10">
        <f t="shared" si="26"/>
        <v>0.1221757604809609</v>
      </c>
      <c r="K238" s="1">
        <v>0.105</v>
      </c>
    </row>
    <row r="239" spans="1:11" ht="15.95" customHeight="1" x14ac:dyDescent="0.3">
      <c r="A239" s="22">
        <f t="shared" si="27"/>
        <v>49156</v>
      </c>
      <c r="B239" s="20" t="str">
        <f t="shared" si="28"/>
        <v>A239</v>
      </c>
      <c r="C239" s="21">
        <v>228</v>
      </c>
      <c r="D239" s="9">
        <f t="shared" si="29"/>
        <v>122175.7604809609</v>
      </c>
      <c r="E239" s="9">
        <f t="shared" si="31"/>
        <v>9983.7988696949378</v>
      </c>
      <c r="F239" s="9">
        <f t="shared" si="30"/>
        <v>1069.037904208408</v>
      </c>
      <c r="G239" s="9">
        <f t="shared" si="24"/>
        <v>8914.76096548653</v>
      </c>
      <c r="H239" s="9">
        <f t="shared" si="25"/>
        <v>113260.99951547437</v>
      </c>
      <c r="I239" s="10">
        <f t="shared" si="26"/>
        <v>0.11326099951547437</v>
      </c>
      <c r="K239" s="1">
        <v>0.105</v>
      </c>
    </row>
    <row r="240" spans="1:11" ht="15.95" customHeight="1" x14ac:dyDescent="0.3">
      <c r="A240" s="22">
        <f t="shared" si="27"/>
        <v>49187</v>
      </c>
      <c r="B240" s="20" t="str">
        <f t="shared" si="28"/>
        <v>A240</v>
      </c>
      <c r="C240" s="21">
        <v>229</v>
      </c>
      <c r="D240" s="9">
        <f t="shared" si="29"/>
        <v>113260.99951547437</v>
      </c>
      <c r="E240" s="9">
        <f t="shared" si="31"/>
        <v>9983.7988696949378</v>
      </c>
      <c r="F240" s="9">
        <f t="shared" si="30"/>
        <v>991.03374576040062</v>
      </c>
      <c r="G240" s="9">
        <f t="shared" si="24"/>
        <v>8992.7651239345378</v>
      </c>
      <c r="H240" s="9">
        <f t="shared" si="25"/>
        <v>104268.23439153982</v>
      </c>
      <c r="I240" s="10">
        <f t="shared" si="26"/>
        <v>0.10426823439153983</v>
      </c>
      <c r="K240" s="1">
        <v>0.105</v>
      </c>
    </row>
    <row r="241" spans="1:11" ht="15.95" customHeight="1" x14ac:dyDescent="0.3">
      <c r="A241" s="22">
        <f t="shared" si="27"/>
        <v>49217</v>
      </c>
      <c r="B241" s="20" t="str">
        <f t="shared" si="28"/>
        <v>A241</v>
      </c>
      <c r="C241" s="21">
        <v>230</v>
      </c>
      <c r="D241" s="9">
        <f t="shared" si="29"/>
        <v>104268.23439153982</v>
      </c>
      <c r="E241" s="9">
        <f t="shared" si="31"/>
        <v>9983.7988696949378</v>
      </c>
      <c r="F241" s="9">
        <f t="shared" si="30"/>
        <v>912.34705092597335</v>
      </c>
      <c r="G241" s="9">
        <f t="shared" si="24"/>
        <v>9071.4518187689646</v>
      </c>
      <c r="H241" s="9">
        <f t="shared" si="25"/>
        <v>95196.782572770855</v>
      </c>
      <c r="I241" s="10">
        <f t="shared" si="26"/>
        <v>9.5196782572770852E-2</v>
      </c>
      <c r="K241" s="1">
        <v>0.105</v>
      </c>
    </row>
    <row r="242" spans="1:11" ht="15.95" customHeight="1" x14ac:dyDescent="0.3">
      <c r="A242" s="22">
        <f t="shared" si="27"/>
        <v>49248</v>
      </c>
      <c r="B242" s="20" t="str">
        <f t="shared" si="28"/>
        <v>A242</v>
      </c>
      <c r="C242" s="21">
        <v>231</v>
      </c>
      <c r="D242" s="9">
        <f t="shared" si="29"/>
        <v>95196.782572770855</v>
      </c>
      <c r="E242" s="9">
        <f t="shared" si="31"/>
        <v>9983.798869694936</v>
      </c>
      <c r="F242" s="9">
        <f t="shared" si="30"/>
        <v>832.97184751174484</v>
      </c>
      <c r="G242" s="9">
        <f t="shared" si="24"/>
        <v>9150.8270221831917</v>
      </c>
      <c r="H242" s="9">
        <f t="shared" si="25"/>
        <v>86045.955550587663</v>
      </c>
      <c r="I242" s="10">
        <f t="shared" si="26"/>
        <v>8.6045955550587666E-2</v>
      </c>
      <c r="K242" s="1">
        <v>0.105</v>
      </c>
    </row>
    <row r="243" spans="1:11" ht="15.95" customHeight="1" x14ac:dyDescent="0.3">
      <c r="A243" s="22">
        <f t="shared" si="27"/>
        <v>49278</v>
      </c>
      <c r="B243" s="20" t="str">
        <f t="shared" si="28"/>
        <v>A243</v>
      </c>
      <c r="C243" s="21">
        <v>232</v>
      </c>
      <c r="D243" s="9">
        <f t="shared" si="29"/>
        <v>86045.955550587663</v>
      </c>
      <c r="E243" s="9">
        <f t="shared" si="31"/>
        <v>9983.798869694936</v>
      </c>
      <c r="F243" s="9">
        <f t="shared" si="30"/>
        <v>752.90211106764207</v>
      </c>
      <c r="G243" s="9">
        <f t="shared" si="24"/>
        <v>9230.8967586272938</v>
      </c>
      <c r="H243" s="9">
        <f t="shared" si="25"/>
        <v>76815.058791960371</v>
      </c>
      <c r="I243" s="10">
        <f t="shared" si="26"/>
        <v>7.6815058791960378E-2</v>
      </c>
      <c r="K243" s="1">
        <v>0.105</v>
      </c>
    </row>
    <row r="244" spans="1:11" ht="15.95" customHeight="1" x14ac:dyDescent="0.3">
      <c r="A244" s="22">
        <f t="shared" si="27"/>
        <v>49309</v>
      </c>
      <c r="B244" s="20" t="str">
        <f t="shared" si="28"/>
        <v>A244</v>
      </c>
      <c r="C244" s="21">
        <v>233</v>
      </c>
      <c r="D244" s="9">
        <f t="shared" si="29"/>
        <v>76815.058791960371</v>
      </c>
      <c r="E244" s="9">
        <f t="shared" si="31"/>
        <v>9983.7988696949378</v>
      </c>
      <c r="F244" s="9">
        <f t="shared" si="30"/>
        <v>672.13176442965323</v>
      </c>
      <c r="G244" s="9">
        <f t="shared" si="24"/>
        <v>9311.6671052652855</v>
      </c>
      <c r="H244" s="9">
        <f t="shared" si="25"/>
        <v>67503.391686695089</v>
      </c>
      <c r="I244" s="10">
        <f t="shared" si="26"/>
        <v>6.7503391686695086E-2</v>
      </c>
      <c r="K244" s="1">
        <v>0.105</v>
      </c>
    </row>
    <row r="245" spans="1:11" ht="15.95" customHeight="1" x14ac:dyDescent="0.3">
      <c r="A245" s="22">
        <f t="shared" si="27"/>
        <v>49340</v>
      </c>
      <c r="B245" s="20" t="str">
        <f t="shared" si="28"/>
        <v>A245</v>
      </c>
      <c r="C245" s="21">
        <v>234</v>
      </c>
      <c r="D245" s="9">
        <f t="shared" si="29"/>
        <v>67503.391686695089</v>
      </c>
      <c r="E245" s="9">
        <f t="shared" si="31"/>
        <v>9983.7988696949378</v>
      </c>
      <c r="F245" s="9">
        <f t="shared" si="30"/>
        <v>590.65467725858196</v>
      </c>
      <c r="G245" s="9">
        <f t="shared" si="24"/>
        <v>9393.1441924363553</v>
      </c>
      <c r="H245" s="9">
        <f t="shared" si="25"/>
        <v>58110.247494258736</v>
      </c>
      <c r="I245" s="10">
        <f t="shared" si="26"/>
        <v>5.8110247494258735E-2</v>
      </c>
      <c r="K245" s="1">
        <v>0.105</v>
      </c>
    </row>
    <row r="246" spans="1:11" ht="15.95" customHeight="1" x14ac:dyDescent="0.3">
      <c r="A246" s="22">
        <f t="shared" si="27"/>
        <v>49368</v>
      </c>
      <c r="B246" s="20" t="str">
        <f t="shared" si="28"/>
        <v>A246</v>
      </c>
      <c r="C246" s="21">
        <v>235</v>
      </c>
      <c r="D246" s="9">
        <f t="shared" si="29"/>
        <v>58110.247494258736</v>
      </c>
      <c r="E246" s="9">
        <f t="shared" si="31"/>
        <v>9983.7988696949378</v>
      </c>
      <c r="F246" s="9">
        <f t="shared" si="30"/>
        <v>508.46466557476396</v>
      </c>
      <c r="G246" s="9">
        <f t="shared" si="24"/>
        <v>9475.334204120174</v>
      </c>
      <c r="H246" s="9">
        <f t="shared" si="25"/>
        <v>48634.91329013856</v>
      </c>
      <c r="I246" s="10">
        <f t="shared" si="26"/>
        <v>4.8634913290138561E-2</v>
      </c>
      <c r="K246" s="1">
        <v>0.105</v>
      </c>
    </row>
    <row r="247" spans="1:11" ht="15.95" customHeight="1" x14ac:dyDescent="0.3">
      <c r="A247" s="22">
        <f t="shared" si="27"/>
        <v>49399</v>
      </c>
      <c r="B247" s="20" t="str">
        <f t="shared" si="28"/>
        <v>A247</v>
      </c>
      <c r="C247" s="21">
        <v>236</v>
      </c>
      <c r="D247" s="9">
        <f t="shared" si="29"/>
        <v>48634.91329013856</v>
      </c>
      <c r="E247" s="9">
        <f t="shared" si="31"/>
        <v>9983.798869694936</v>
      </c>
      <c r="F247" s="9">
        <f t="shared" si="30"/>
        <v>425.5554912887124</v>
      </c>
      <c r="G247" s="9">
        <f t="shared" si="24"/>
        <v>9558.2433784062232</v>
      </c>
      <c r="H247" s="9">
        <f t="shared" si="25"/>
        <v>39076.669911732337</v>
      </c>
      <c r="I247" s="10">
        <f t="shared" si="26"/>
        <v>3.9076669911732337E-2</v>
      </c>
      <c r="K247" s="1">
        <v>0.105</v>
      </c>
    </row>
    <row r="248" spans="1:11" ht="15.95" customHeight="1" x14ac:dyDescent="0.3">
      <c r="A248" s="22">
        <f t="shared" si="27"/>
        <v>49429</v>
      </c>
      <c r="B248" s="20" t="str">
        <f t="shared" si="28"/>
        <v>A248</v>
      </c>
      <c r="C248" s="21">
        <v>237</v>
      </c>
      <c r="D248" s="9">
        <f t="shared" si="29"/>
        <v>39076.669911732337</v>
      </c>
      <c r="E248" s="9">
        <f t="shared" si="31"/>
        <v>9983.7988696949378</v>
      </c>
      <c r="F248" s="9">
        <f t="shared" si="30"/>
        <v>341.92086172765795</v>
      </c>
      <c r="G248" s="9">
        <f t="shared" si="24"/>
        <v>9641.8780079672797</v>
      </c>
      <c r="H248" s="9">
        <f t="shared" si="25"/>
        <v>29434.791903765057</v>
      </c>
      <c r="I248" s="10">
        <f t="shared" si="26"/>
        <v>2.9434791903765058E-2</v>
      </c>
      <c r="K248" s="1">
        <v>0.105</v>
      </c>
    </row>
    <row r="249" spans="1:11" ht="15.95" customHeight="1" x14ac:dyDescent="0.3">
      <c r="A249" s="22">
        <f t="shared" si="27"/>
        <v>49460</v>
      </c>
      <c r="B249" s="20" t="str">
        <f t="shared" si="28"/>
        <v>A249</v>
      </c>
      <c r="C249" s="21">
        <v>238</v>
      </c>
      <c r="D249" s="9">
        <f t="shared" si="29"/>
        <v>29434.791903765057</v>
      </c>
      <c r="E249" s="9">
        <f t="shared" si="31"/>
        <v>9983.7988696949378</v>
      </c>
      <c r="F249" s="9">
        <f t="shared" si="30"/>
        <v>257.55442915794424</v>
      </c>
      <c r="G249" s="9">
        <f t="shared" si="24"/>
        <v>9726.2444405369934</v>
      </c>
      <c r="H249" s="9">
        <f t="shared" si="25"/>
        <v>19708.547463228064</v>
      </c>
      <c r="I249" s="10">
        <f t="shared" si="26"/>
        <v>1.9708547463228063E-2</v>
      </c>
      <c r="K249" s="1">
        <v>0.105</v>
      </c>
    </row>
    <row r="250" spans="1:11" ht="15.95" customHeight="1" x14ac:dyDescent="0.3">
      <c r="A250" s="22">
        <f t="shared" si="27"/>
        <v>49490</v>
      </c>
      <c r="B250" s="20" t="str">
        <f t="shared" si="28"/>
        <v>A250</v>
      </c>
      <c r="C250" s="21">
        <v>239</v>
      </c>
      <c r="D250" s="9">
        <f t="shared" si="29"/>
        <v>19708.547463228064</v>
      </c>
      <c r="E250" s="9">
        <f t="shared" si="31"/>
        <v>9983.7988696949378</v>
      </c>
      <c r="F250" s="9">
        <f t="shared" si="30"/>
        <v>172.44979030324555</v>
      </c>
      <c r="G250" s="9">
        <f t="shared" si="24"/>
        <v>9811.3490793916917</v>
      </c>
      <c r="H250" s="9">
        <f t="shared" si="25"/>
        <v>9897.1983838363722</v>
      </c>
      <c r="I250" s="10">
        <f t="shared" si="26"/>
        <v>9.8971983838363718E-3</v>
      </c>
      <c r="K250" s="1">
        <v>0.105</v>
      </c>
    </row>
    <row r="251" spans="1:11" ht="15.95" customHeight="1" x14ac:dyDescent="0.3">
      <c r="A251" s="22">
        <f t="shared" si="27"/>
        <v>49521</v>
      </c>
      <c r="B251" s="20" t="str">
        <f t="shared" si="28"/>
        <v>A251</v>
      </c>
      <c r="C251" s="21">
        <v>240</v>
      </c>
      <c r="D251" s="9">
        <f t="shared" si="29"/>
        <v>9897.1983838363722</v>
      </c>
      <c r="E251" s="9">
        <f t="shared" si="31"/>
        <v>9983.7988696949415</v>
      </c>
      <c r="F251" s="9">
        <f t="shared" si="30"/>
        <v>86.600485858568263</v>
      </c>
      <c r="G251" s="9">
        <f t="shared" si="24"/>
        <v>9897.198383836374</v>
      </c>
      <c r="H251" s="9">
        <f t="shared" si="25"/>
        <v>0</v>
      </c>
      <c r="I251" s="10">
        <f t="shared" si="26"/>
        <v>0</v>
      </c>
      <c r="K251" s="1">
        <v>0.105</v>
      </c>
    </row>
    <row r="252" spans="1:11" ht="15.95" customHeight="1" x14ac:dyDescent="0.3">
      <c r="A252" s="22">
        <f t="shared" ref="A252:A315" si="32">DATE(YEAR(A251),MONTH(A251)+2,1-1)</f>
        <v>49552</v>
      </c>
      <c r="B252" s="20" t="str">
        <f t="shared" si="28"/>
        <v>A252</v>
      </c>
      <c r="C252" s="21">
        <v>241</v>
      </c>
      <c r="D252" s="9">
        <f t="shared" ref="D252:D315" si="33">IF(ROUND(H251,0)&gt;0,H251,0)</f>
        <v>0</v>
      </c>
      <c r="E252" s="9">
        <f t="shared" si="31"/>
        <v>0</v>
      </c>
      <c r="F252" s="9">
        <f t="shared" si="30"/>
        <v>0</v>
      </c>
      <c r="G252" s="9">
        <f t="shared" ref="G252:G315" si="34">E252-F252</f>
        <v>0</v>
      </c>
      <c r="H252" s="9">
        <f t="shared" ref="H252:H315" si="35">D252-G252</f>
        <v>0</v>
      </c>
      <c r="I252" s="10">
        <f t="shared" si="26"/>
        <v>0</v>
      </c>
      <c r="K252" s="1">
        <v>0.105</v>
      </c>
    </row>
    <row r="253" spans="1:11" ht="15.95" customHeight="1" x14ac:dyDescent="0.3">
      <c r="A253" s="22">
        <f t="shared" si="32"/>
        <v>49582</v>
      </c>
      <c r="B253" s="20" t="str">
        <f t="shared" si="28"/>
        <v>A253</v>
      </c>
      <c r="C253" s="21">
        <v>242</v>
      </c>
      <c r="D253" s="9">
        <f t="shared" si="33"/>
        <v>0</v>
      </c>
      <c r="E253" s="9">
        <f t="shared" si="31"/>
        <v>0</v>
      </c>
      <c r="F253" s="9">
        <f t="shared" si="30"/>
        <v>0</v>
      </c>
      <c r="G253" s="9">
        <f t="shared" si="34"/>
        <v>0</v>
      </c>
      <c r="H253" s="9">
        <f t="shared" si="35"/>
        <v>0</v>
      </c>
      <c r="I253" s="10">
        <f t="shared" si="26"/>
        <v>0</v>
      </c>
      <c r="K253" s="1">
        <v>0.105</v>
      </c>
    </row>
    <row r="254" spans="1:11" ht="15.95" customHeight="1" x14ac:dyDescent="0.3">
      <c r="A254" s="22">
        <f t="shared" si="32"/>
        <v>49613</v>
      </c>
      <c r="B254" s="20" t="str">
        <f t="shared" si="28"/>
        <v>A254</v>
      </c>
      <c r="C254" s="21">
        <v>243</v>
      </c>
      <c r="D254" s="9">
        <f t="shared" si="33"/>
        <v>0</v>
      </c>
      <c r="E254" s="9">
        <f t="shared" si="31"/>
        <v>0</v>
      </c>
      <c r="F254" s="9">
        <f t="shared" si="30"/>
        <v>0</v>
      </c>
      <c r="G254" s="9">
        <f t="shared" si="34"/>
        <v>0</v>
      </c>
      <c r="H254" s="9">
        <f t="shared" si="35"/>
        <v>0</v>
      </c>
      <c r="I254" s="10">
        <f t="shared" si="26"/>
        <v>0</v>
      </c>
      <c r="K254" s="1">
        <v>0.105</v>
      </c>
    </row>
    <row r="255" spans="1:11" ht="15.95" customHeight="1" x14ac:dyDescent="0.3">
      <c r="A255" s="22">
        <f t="shared" si="32"/>
        <v>49643</v>
      </c>
      <c r="B255" s="20" t="str">
        <f t="shared" si="28"/>
        <v>A255</v>
      </c>
      <c r="C255" s="21">
        <v>244</v>
      </c>
      <c r="D255" s="9">
        <f t="shared" si="33"/>
        <v>0</v>
      </c>
      <c r="E255" s="9">
        <f t="shared" si="31"/>
        <v>0</v>
      </c>
      <c r="F255" s="9">
        <f t="shared" si="30"/>
        <v>0</v>
      </c>
      <c r="G255" s="9">
        <f t="shared" si="34"/>
        <v>0</v>
      </c>
      <c r="H255" s="9">
        <f t="shared" si="35"/>
        <v>0</v>
      </c>
      <c r="I255" s="10">
        <f t="shared" si="26"/>
        <v>0</v>
      </c>
      <c r="K255" s="1">
        <v>0.105</v>
      </c>
    </row>
    <row r="256" spans="1:11" ht="15.95" customHeight="1" x14ac:dyDescent="0.3">
      <c r="A256" s="22">
        <f t="shared" si="32"/>
        <v>49674</v>
      </c>
      <c r="B256" s="20" t="str">
        <f t="shared" si="28"/>
        <v>A256</v>
      </c>
      <c r="C256" s="21">
        <v>245</v>
      </c>
      <c r="D256" s="9">
        <f t="shared" si="33"/>
        <v>0</v>
      </c>
      <c r="E256" s="9">
        <f t="shared" si="31"/>
        <v>0</v>
      </c>
      <c r="F256" s="9">
        <f t="shared" si="30"/>
        <v>0</v>
      </c>
      <c r="G256" s="9">
        <f t="shared" si="34"/>
        <v>0</v>
      </c>
      <c r="H256" s="9">
        <f t="shared" si="35"/>
        <v>0</v>
      </c>
      <c r="I256" s="10">
        <f t="shared" si="26"/>
        <v>0</v>
      </c>
      <c r="K256" s="1">
        <v>0.105</v>
      </c>
    </row>
    <row r="257" spans="1:11" ht="15.95" customHeight="1" x14ac:dyDescent="0.3">
      <c r="A257" s="22">
        <f t="shared" si="32"/>
        <v>49705</v>
      </c>
      <c r="B257" s="20" t="str">
        <f t="shared" si="28"/>
        <v>A257</v>
      </c>
      <c r="C257" s="21">
        <v>246</v>
      </c>
      <c r="D257" s="9">
        <f t="shared" si="33"/>
        <v>0</v>
      </c>
      <c r="E257" s="9">
        <f t="shared" si="31"/>
        <v>0</v>
      </c>
      <c r="F257" s="9">
        <f t="shared" si="30"/>
        <v>0</v>
      </c>
      <c r="G257" s="9">
        <f t="shared" si="34"/>
        <v>0</v>
      </c>
      <c r="H257" s="9">
        <f t="shared" si="35"/>
        <v>0</v>
      </c>
      <c r="I257" s="10">
        <f t="shared" si="26"/>
        <v>0</v>
      </c>
      <c r="K257" s="1">
        <v>0.105</v>
      </c>
    </row>
    <row r="258" spans="1:11" ht="15.95" customHeight="1" x14ac:dyDescent="0.3">
      <c r="A258" s="22">
        <f t="shared" si="32"/>
        <v>49734</v>
      </c>
      <c r="B258" s="20" t="str">
        <f t="shared" si="28"/>
        <v>A258</v>
      </c>
      <c r="C258" s="21">
        <v>247</v>
      </c>
      <c r="D258" s="9">
        <f t="shared" si="33"/>
        <v>0</v>
      </c>
      <c r="E258" s="9">
        <f t="shared" si="31"/>
        <v>0</v>
      </c>
      <c r="F258" s="9">
        <f t="shared" si="30"/>
        <v>0</v>
      </c>
      <c r="G258" s="9">
        <f t="shared" si="34"/>
        <v>0</v>
      </c>
      <c r="H258" s="9">
        <f t="shared" si="35"/>
        <v>0</v>
      </c>
      <c r="I258" s="10">
        <f t="shared" si="26"/>
        <v>0</v>
      </c>
      <c r="K258" s="1">
        <v>0.105</v>
      </c>
    </row>
    <row r="259" spans="1:11" ht="15.95" customHeight="1" x14ac:dyDescent="0.3">
      <c r="A259" s="22">
        <f t="shared" si="32"/>
        <v>49765</v>
      </c>
      <c r="B259" s="20" t="str">
        <f t="shared" si="28"/>
        <v>A259</v>
      </c>
      <c r="C259" s="21">
        <v>248</v>
      </c>
      <c r="D259" s="9">
        <f t="shared" si="33"/>
        <v>0</v>
      </c>
      <c r="E259" s="9">
        <f t="shared" si="31"/>
        <v>0</v>
      </c>
      <c r="F259" s="9">
        <f t="shared" si="30"/>
        <v>0</v>
      </c>
      <c r="G259" s="9">
        <f t="shared" si="34"/>
        <v>0</v>
      </c>
      <c r="H259" s="9">
        <f t="shared" si="35"/>
        <v>0</v>
      </c>
      <c r="I259" s="10">
        <f t="shared" si="26"/>
        <v>0</v>
      </c>
      <c r="K259" s="1">
        <v>0.105</v>
      </c>
    </row>
    <row r="260" spans="1:11" ht="15.95" customHeight="1" x14ac:dyDescent="0.3">
      <c r="A260" s="22">
        <f t="shared" si="32"/>
        <v>49795</v>
      </c>
      <c r="B260" s="20" t="str">
        <f t="shared" si="28"/>
        <v>A260</v>
      </c>
      <c r="C260" s="21">
        <v>249</v>
      </c>
      <c r="D260" s="9">
        <f t="shared" si="33"/>
        <v>0</v>
      </c>
      <c r="E260" s="9">
        <f t="shared" si="31"/>
        <v>0</v>
      </c>
      <c r="F260" s="9">
        <f t="shared" si="30"/>
        <v>0</v>
      </c>
      <c r="G260" s="9">
        <f t="shared" si="34"/>
        <v>0</v>
      </c>
      <c r="H260" s="9">
        <f t="shared" si="35"/>
        <v>0</v>
      </c>
      <c r="I260" s="10">
        <f t="shared" si="26"/>
        <v>0</v>
      </c>
      <c r="K260" s="1">
        <v>0.105</v>
      </c>
    </row>
    <row r="261" spans="1:11" ht="15.95" customHeight="1" x14ac:dyDescent="0.3">
      <c r="A261" s="22">
        <f t="shared" si="32"/>
        <v>49826</v>
      </c>
      <c r="B261" s="20" t="str">
        <f t="shared" si="28"/>
        <v>A261</v>
      </c>
      <c r="C261" s="21">
        <v>250</v>
      </c>
      <c r="D261" s="9">
        <f t="shared" si="33"/>
        <v>0</v>
      </c>
      <c r="E261" s="9">
        <f t="shared" si="31"/>
        <v>0</v>
      </c>
      <c r="F261" s="9">
        <f t="shared" si="30"/>
        <v>0</v>
      </c>
      <c r="G261" s="9">
        <f t="shared" si="34"/>
        <v>0</v>
      </c>
      <c r="H261" s="9">
        <f t="shared" si="35"/>
        <v>0</v>
      </c>
      <c r="I261" s="10">
        <f t="shared" si="26"/>
        <v>0</v>
      </c>
      <c r="K261" s="1">
        <v>0.105</v>
      </c>
    </row>
    <row r="262" spans="1:11" ht="15.95" customHeight="1" x14ac:dyDescent="0.3">
      <c r="A262" s="22">
        <f t="shared" si="32"/>
        <v>49856</v>
      </c>
      <c r="B262" s="20" t="str">
        <f t="shared" si="28"/>
        <v>A262</v>
      </c>
      <c r="C262" s="21">
        <v>251</v>
      </c>
      <c r="D262" s="9">
        <f t="shared" si="33"/>
        <v>0</v>
      </c>
      <c r="E262" s="9">
        <f t="shared" si="31"/>
        <v>0</v>
      </c>
      <c r="F262" s="9">
        <f t="shared" si="30"/>
        <v>0</v>
      </c>
      <c r="G262" s="9">
        <f t="shared" si="34"/>
        <v>0</v>
      </c>
      <c r="H262" s="9">
        <f t="shared" si="35"/>
        <v>0</v>
      </c>
      <c r="I262" s="10">
        <f t="shared" si="26"/>
        <v>0</v>
      </c>
      <c r="K262" s="1">
        <v>0.105</v>
      </c>
    </row>
    <row r="263" spans="1:11" ht="15.95" customHeight="1" x14ac:dyDescent="0.3">
      <c r="A263" s="22">
        <f t="shared" si="32"/>
        <v>49887</v>
      </c>
      <c r="B263" s="20" t="str">
        <f t="shared" si="28"/>
        <v>A263</v>
      </c>
      <c r="C263" s="21">
        <v>252</v>
      </c>
      <c r="D263" s="9">
        <f t="shared" si="33"/>
        <v>0</v>
      </c>
      <c r="E263" s="9">
        <f t="shared" si="31"/>
        <v>0</v>
      </c>
      <c r="F263" s="9">
        <f t="shared" si="30"/>
        <v>0</v>
      </c>
      <c r="G263" s="9">
        <f t="shared" si="34"/>
        <v>0</v>
      </c>
      <c r="H263" s="9">
        <f t="shared" si="35"/>
        <v>0</v>
      </c>
      <c r="I263" s="10">
        <f t="shared" si="26"/>
        <v>0</v>
      </c>
      <c r="K263" s="1">
        <v>0.105</v>
      </c>
    </row>
    <row r="264" spans="1:11" ht="15.95" customHeight="1" x14ac:dyDescent="0.3">
      <c r="A264" s="22">
        <f t="shared" si="32"/>
        <v>49918</v>
      </c>
      <c r="B264" s="20" t="str">
        <f t="shared" si="28"/>
        <v>A264</v>
      </c>
      <c r="C264" s="21">
        <v>253</v>
      </c>
      <c r="D264" s="9">
        <f t="shared" si="33"/>
        <v>0</v>
      </c>
      <c r="E264" s="9">
        <f t="shared" si="31"/>
        <v>0</v>
      </c>
      <c r="F264" s="9">
        <f t="shared" si="30"/>
        <v>0</v>
      </c>
      <c r="G264" s="9">
        <f t="shared" si="34"/>
        <v>0</v>
      </c>
      <c r="H264" s="9">
        <f t="shared" si="35"/>
        <v>0</v>
      </c>
      <c r="I264" s="10">
        <f t="shared" si="26"/>
        <v>0</v>
      </c>
      <c r="K264" s="1">
        <v>0.105</v>
      </c>
    </row>
    <row r="265" spans="1:11" ht="15.95" customHeight="1" x14ac:dyDescent="0.3">
      <c r="A265" s="22">
        <f t="shared" si="32"/>
        <v>49948</v>
      </c>
      <c r="B265" s="20" t="str">
        <f t="shared" si="28"/>
        <v>A265</v>
      </c>
      <c r="C265" s="21">
        <v>254</v>
      </c>
      <c r="D265" s="9">
        <f t="shared" si="33"/>
        <v>0</v>
      </c>
      <c r="E265" s="9">
        <f t="shared" si="31"/>
        <v>0</v>
      </c>
      <c r="F265" s="9">
        <f t="shared" si="30"/>
        <v>0</v>
      </c>
      <c r="G265" s="9">
        <f t="shared" si="34"/>
        <v>0</v>
      </c>
      <c r="H265" s="9">
        <f t="shared" si="35"/>
        <v>0</v>
      </c>
      <c r="I265" s="10">
        <f t="shared" si="26"/>
        <v>0</v>
      </c>
      <c r="K265" s="1">
        <v>0.105</v>
      </c>
    </row>
    <row r="266" spans="1:11" ht="15.95" customHeight="1" x14ac:dyDescent="0.3">
      <c r="A266" s="22">
        <f t="shared" si="32"/>
        <v>49979</v>
      </c>
      <c r="B266" s="20" t="str">
        <f t="shared" si="28"/>
        <v>A266</v>
      </c>
      <c r="C266" s="21">
        <v>255</v>
      </c>
      <c r="D266" s="9">
        <f t="shared" si="33"/>
        <v>0</v>
      </c>
      <c r="E266" s="9">
        <f t="shared" si="31"/>
        <v>0</v>
      </c>
      <c r="F266" s="9">
        <f t="shared" si="30"/>
        <v>0</v>
      </c>
      <c r="G266" s="9">
        <f t="shared" si="34"/>
        <v>0</v>
      </c>
      <c r="H266" s="9">
        <f t="shared" si="35"/>
        <v>0</v>
      </c>
      <c r="I266" s="10">
        <f t="shared" si="26"/>
        <v>0</v>
      </c>
      <c r="K266" s="1">
        <v>0.105</v>
      </c>
    </row>
    <row r="267" spans="1:11" ht="15.95" customHeight="1" x14ac:dyDescent="0.3">
      <c r="A267" s="22">
        <f t="shared" si="32"/>
        <v>50009</v>
      </c>
      <c r="B267" s="20" t="str">
        <f t="shared" si="28"/>
        <v>A267</v>
      </c>
      <c r="C267" s="21">
        <v>256</v>
      </c>
      <c r="D267" s="9">
        <f t="shared" si="33"/>
        <v>0</v>
      </c>
      <c r="E267" s="9">
        <f t="shared" si="31"/>
        <v>0</v>
      </c>
      <c r="F267" s="9">
        <f t="shared" si="30"/>
        <v>0</v>
      </c>
      <c r="G267" s="9">
        <f t="shared" si="34"/>
        <v>0</v>
      </c>
      <c r="H267" s="9">
        <f t="shared" si="35"/>
        <v>0</v>
      </c>
      <c r="I267" s="10">
        <f t="shared" si="26"/>
        <v>0</v>
      </c>
      <c r="K267" s="1">
        <v>0.105</v>
      </c>
    </row>
    <row r="268" spans="1:11" ht="15.95" customHeight="1" x14ac:dyDescent="0.3">
      <c r="A268" s="22">
        <f t="shared" si="32"/>
        <v>50040</v>
      </c>
      <c r="B268" s="20" t="str">
        <f t="shared" si="28"/>
        <v>A268</v>
      </c>
      <c r="C268" s="21">
        <v>257</v>
      </c>
      <c r="D268" s="9">
        <f t="shared" si="33"/>
        <v>0</v>
      </c>
      <c r="E268" s="9">
        <f t="shared" si="31"/>
        <v>0</v>
      </c>
      <c r="F268" s="9">
        <f t="shared" si="30"/>
        <v>0</v>
      </c>
      <c r="G268" s="9">
        <f t="shared" si="34"/>
        <v>0</v>
      </c>
      <c r="H268" s="9">
        <f t="shared" si="35"/>
        <v>0</v>
      </c>
      <c r="I268" s="10">
        <f t="shared" ref="I268:I331" si="36">H268/$D$3</f>
        <v>0</v>
      </c>
      <c r="K268" s="1">
        <v>0.105</v>
      </c>
    </row>
    <row r="269" spans="1:11" ht="15.95" customHeight="1" x14ac:dyDescent="0.3">
      <c r="A269" s="22">
        <f t="shared" si="32"/>
        <v>50071</v>
      </c>
      <c r="B269" s="20" t="str">
        <f t="shared" ref="B269:B332" si="37">"A"&amp;ROW(A269)</f>
        <v>A269</v>
      </c>
      <c r="C269" s="21">
        <v>258</v>
      </c>
      <c r="D269" s="9">
        <f t="shared" si="33"/>
        <v>0</v>
      </c>
      <c r="E269" s="9">
        <f t="shared" si="31"/>
        <v>0</v>
      </c>
      <c r="F269" s="9">
        <f t="shared" ref="F269:F332" si="38">D269*K269/12</f>
        <v>0</v>
      </c>
      <c r="G269" s="9">
        <f t="shared" si="34"/>
        <v>0</v>
      </c>
      <c r="H269" s="9">
        <f t="shared" si="35"/>
        <v>0</v>
      </c>
      <c r="I269" s="10">
        <f t="shared" si="36"/>
        <v>0</v>
      </c>
      <c r="K269" s="1">
        <v>0.105</v>
      </c>
    </row>
    <row r="270" spans="1:11" ht="15.95" customHeight="1" x14ac:dyDescent="0.3">
      <c r="A270" s="22">
        <f t="shared" si="32"/>
        <v>50099</v>
      </c>
      <c r="B270" s="20" t="str">
        <f t="shared" si="37"/>
        <v>A270</v>
      </c>
      <c r="C270" s="21">
        <v>259</v>
      </c>
      <c r="D270" s="9">
        <f t="shared" si="33"/>
        <v>0</v>
      </c>
      <c r="E270" s="9">
        <f t="shared" ref="E270:E333" si="39">IF($D$5+1-C270=0,0,PMT(K270/12,$D$5+1-C270,-$D270,0,0))</f>
        <v>0</v>
      </c>
      <c r="F270" s="9">
        <f t="shared" si="38"/>
        <v>0</v>
      </c>
      <c r="G270" s="9">
        <f t="shared" si="34"/>
        <v>0</v>
      </c>
      <c r="H270" s="9">
        <f t="shared" si="35"/>
        <v>0</v>
      </c>
      <c r="I270" s="10">
        <f t="shared" si="36"/>
        <v>0</v>
      </c>
      <c r="K270" s="1">
        <v>0.105</v>
      </c>
    </row>
    <row r="271" spans="1:11" ht="15.95" customHeight="1" x14ac:dyDescent="0.3">
      <c r="A271" s="22">
        <f t="shared" si="32"/>
        <v>50130</v>
      </c>
      <c r="B271" s="20" t="str">
        <f t="shared" si="37"/>
        <v>A271</v>
      </c>
      <c r="C271" s="21">
        <v>260</v>
      </c>
      <c r="D271" s="9">
        <f t="shared" si="33"/>
        <v>0</v>
      </c>
      <c r="E271" s="9">
        <f t="shared" si="39"/>
        <v>0</v>
      </c>
      <c r="F271" s="9">
        <f t="shared" si="38"/>
        <v>0</v>
      </c>
      <c r="G271" s="9">
        <f t="shared" si="34"/>
        <v>0</v>
      </c>
      <c r="H271" s="9">
        <f t="shared" si="35"/>
        <v>0</v>
      </c>
      <c r="I271" s="10">
        <f t="shared" si="36"/>
        <v>0</v>
      </c>
      <c r="K271" s="1">
        <v>0.105</v>
      </c>
    </row>
    <row r="272" spans="1:11" ht="15.95" customHeight="1" x14ac:dyDescent="0.3">
      <c r="A272" s="22">
        <f t="shared" si="32"/>
        <v>50160</v>
      </c>
      <c r="B272" s="20" t="str">
        <f t="shared" si="37"/>
        <v>A272</v>
      </c>
      <c r="C272" s="21">
        <v>261</v>
      </c>
      <c r="D272" s="9">
        <f t="shared" si="33"/>
        <v>0</v>
      </c>
      <c r="E272" s="9">
        <f t="shared" si="39"/>
        <v>0</v>
      </c>
      <c r="F272" s="9">
        <f t="shared" si="38"/>
        <v>0</v>
      </c>
      <c r="G272" s="9">
        <f t="shared" si="34"/>
        <v>0</v>
      </c>
      <c r="H272" s="9">
        <f t="shared" si="35"/>
        <v>0</v>
      </c>
      <c r="I272" s="10">
        <f t="shared" si="36"/>
        <v>0</v>
      </c>
      <c r="K272" s="1">
        <v>0.105</v>
      </c>
    </row>
    <row r="273" spans="1:11" ht="15.95" customHeight="1" x14ac:dyDescent="0.3">
      <c r="A273" s="22">
        <f t="shared" si="32"/>
        <v>50191</v>
      </c>
      <c r="B273" s="20" t="str">
        <f t="shared" si="37"/>
        <v>A273</v>
      </c>
      <c r="C273" s="21">
        <v>262</v>
      </c>
      <c r="D273" s="9">
        <f t="shared" si="33"/>
        <v>0</v>
      </c>
      <c r="E273" s="9">
        <f t="shared" si="39"/>
        <v>0</v>
      </c>
      <c r="F273" s="9">
        <f t="shared" si="38"/>
        <v>0</v>
      </c>
      <c r="G273" s="9">
        <f t="shared" si="34"/>
        <v>0</v>
      </c>
      <c r="H273" s="9">
        <f t="shared" si="35"/>
        <v>0</v>
      </c>
      <c r="I273" s="10">
        <f t="shared" si="36"/>
        <v>0</v>
      </c>
      <c r="K273" s="1">
        <v>0.105</v>
      </c>
    </row>
    <row r="274" spans="1:11" ht="15.95" customHeight="1" x14ac:dyDescent="0.3">
      <c r="A274" s="22">
        <f t="shared" si="32"/>
        <v>50221</v>
      </c>
      <c r="B274" s="20" t="str">
        <f t="shared" si="37"/>
        <v>A274</v>
      </c>
      <c r="C274" s="21">
        <v>263</v>
      </c>
      <c r="D274" s="9">
        <f t="shared" si="33"/>
        <v>0</v>
      </c>
      <c r="E274" s="9">
        <f t="shared" si="39"/>
        <v>0</v>
      </c>
      <c r="F274" s="9">
        <f t="shared" si="38"/>
        <v>0</v>
      </c>
      <c r="G274" s="9">
        <f t="shared" si="34"/>
        <v>0</v>
      </c>
      <c r="H274" s="9">
        <f t="shared" si="35"/>
        <v>0</v>
      </c>
      <c r="I274" s="10">
        <f t="shared" si="36"/>
        <v>0</v>
      </c>
      <c r="K274" s="1">
        <v>0.105</v>
      </c>
    </row>
    <row r="275" spans="1:11" ht="15.95" customHeight="1" x14ac:dyDescent="0.3">
      <c r="A275" s="22">
        <f t="shared" si="32"/>
        <v>50252</v>
      </c>
      <c r="B275" s="20" t="str">
        <f t="shared" si="37"/>
        <v>A275</v>
      </c>
      <c r="C275" s="21">
        <v>264</v>
      </c>
      <c r="D275" s="9">
        <f t="shared" si="33"/>
        <v>0</v>
      </c>
      <c r="E275" s="9">
        <f t="shared" si="39"/>
        <v>0</v>
      </c>
      <c r="F275" s="9">
        <f t="shared" si="38"/>
        <v>0</v>
      </c>
      <c r="G275" s="9">
        <f t="shared" si="34"/>
        <v>0</v>
      </c>
      <c r="H275" s="9">
        <f t="shared" si="35"/>
        <v>0</v>
      </c>
      <c r="I275" s="10">
        <f t="shared" si="36"/>
        <v>0</v>
      </c>
      <c r="K275" s="1">
        <v>0.105</v>
      </c>
    </row>
    <row r="276" spans="1:11" ht="15.95" customHeight="1" x14ac:dyDescent="0.3">
      <c r="A276" s="22">
        <f t="shared" si="32"/>
        <v>50283</v>
      </c>
      <c r="B276" s="20" t="str">
        <f t="shared" si="37"/>
        <v>A276</v>
      </c>
      <c r="C276" s="21">
        <v>265</v>
      </c>
      <c r="D276" s="9">
        <f t="shared" si="33"/>
        <v>0</v>
      </c>
      <c r="E276" s="9">
        <f t="shared" si="39"/>
        <v>0</v>
      </c>
      <c r="F276" s="9">
        <f t="shared" si="38"/>
        <v>0</v>
      </c>
      <c r="G276" s="9">
        <f t="shared" si="34"/>
        <v>0</v>
      </c>
      <c r="H276" s="9">
        <f t="shared" si="35"/>
        <v>0</v>
      </c>
      <c r="I276" s="10">
        <f t="shared" si="36"/>
        <v>0</v>
      </c>
      <c r="K276" s="1">
        <v>0.105</v>
      </c>
    </row>
    <row r="277" spans="1:11" ht="15.95" customHeight="1" x14ac:dyDescent="0.3">
      <c r="A277" s="22">
        <f t="shared" si="32"/>
        <v>50313</v>
      </c>
      <c r="B277" s="20" t="str">
        <f t="shared" si="37"/>
        <v>A277</v>
      </c>
      <c r="C277" s="21">
        <v>266</v>
      </c>
      <c r="D277" s="9">
        <f t="shared" si="33"/>
        <v>0</v>
      </c>
      <c r="E277" s="9">
        <f t="shared" si="39"/>
        <v>0</v>
      </c>
      <c r="F277" s="9">
        <f t="shared" si="38"/>
        <v>0</v>
      </c>
      <c r="G277" s="9">
        <f t="shared" si="34"/>
        <v>0</v>
      </c>
      <c r="H277" s="9">
        <f t="shared" si="35"/>
        <v>0</v>
      </c>
      <c r="I277" s="10">
        <f t="shared" si="36"/>
        <v>0</v>
      </c>
      <c r="K277" s="1">
        <v>0.105</v>
      </c>
    </row>
    <row r="278" spans="1:11" ht="15.95" customHeight="1" x14ac:dyDescent="0.3">
      <c r="A278" s="22">
        <f t="shared" si="32"/>
        <v>50344</v>
      </c>
      <c r="B278" s="20" t="str">
        <f t="shared" si="37"/>
        <v>A278</v>
      </c>
      <c r="C278" s="21">
        <v>267</v>
      </c>
      <c r="D278" s="9">
        <f t="shared" si="33"/>
        <v>0</v>
      </c>
      <c r="E278" s="9">
        <f t="shared" si="39"/>
        <v>0</v>
      </c>
      <c r="F278" s="9">
        <f t="shared" si="38"/>
        <v>0</v>
      </c>
      <c r="G278" s="9">
        <f t="shared" si="34"/>
        <v>0</v>
      </c>
      <c r="H278" s="9">
        <f t="shared" si="35"/>
        <v>0</v>
      </c>
      <c r="I278" s="10">
        <f t="shared" si="36"/>
        <v>0</v>
      </c>
      <c r="K278" s="1">
        <v>0.105</v>
      </c>
    </row>
    <row r="279" spans="1:11" ht="15.95" customHeight="1" x14ac:dyDescent="0.3">
      <c r="A279" s="22">
        <f t="shared" si="32"/>
        <v>50374</v>
      </c>
      <c r="B279" s="20" t="str">
        <f t="shared" si="37"/>
        <v>A279</v>
      </c>
      <c r="C279" s="21">
        <v>268</v>
      </c>
      <c r="D279" s="9">
        <f t="shared" si="33"/>
        <v>0</v>
      </c>
      <c r="E279" s="9">
        <f t="shared" si="39"/>
        <v>0</v>
      </c>
      <c r="F279" s="9">
        <f t="shared" si="38"/>
        <v>0</v>
      </c>
      <c r="G279" s="9">
        <f t="shared" si="34"/>
        <v>0</v>
      </c>
      <c r="H279" s="9">
        <f t="shared" si="35"/>
        <v>0</v>
      </c>
      <c r="I279" s="10">
        <f t="shared" si="36"/>
        <v>0</v>
      </c>
      <c r="K279" s="1">
        <v>0.105</v>
      </c>
    </row>
    <row r="280" spans="1:11" ht="15.95" customHeight="1" x14ac:dyDescent="0.3">
      <c r="A280" s="22">
        <f t="shared" si="32"/>
        <v>50405</v>
      </c>
      <c r="B280" s="20" t="str">
        <f t="shared" si="37"/>
        <v>A280</v>
      </c>
      <c r="C280" s="21">
        <v>269</v>
      </c>
      <c r="D280" s="9">
        <f t="shared" si="33"/>
        <v>0</v>
      </c>
      <c r="E280" s="9">
        <f t="shared" si="39"/>
        <v>0</v>
      </c>
      <c r="F280" s="9">
        <f t="shared" si="38"/>
        <v>0</v>
      </c>
      <c r="G280" s="9">
        <f t="shared" si="34"/>
        <v>0</v>
      </c>
      <c r="H280" s="9">
        <f t="shared" si="35"/>
        <v>0</v>
      </c>
      <c r="I280" s="10">
        <f t="shared" si="36"/>
        <v>0</v>
      </c>
      <c r="K280" s="1">
        <v>0.105</v>
      </c>
    </row>
    <row r="281" spans="1:11" ht="15.95" customHeight="1" x14ac:dyDescent="0.3">
      <c r="A281" s="22">
        <f t="shared" si="32"/>
        <v>50436</v>
      </c>
      <c r="B281" s="20" t="str">
        <f t="shared" si="37"/>
        <v>A281</v>
      </c>
      <c r="C281" s="21">
        <v>270</v>
      </c>
      <c r="D281" s="9">
        <f t="shared" si="33"/>
        <v>0</v>
      </c>
      <c r="E281" s="9">
        <f t="shared" si="39"/>
        <v>0</v>
      </c>
      <c r="F281" s="9">
        <f t="shared" si="38"/>
        <v>0</v>
      </c>
      <c r="G281" s="9">
        <f t="shared" si="34"/>
        <v>0</v>
      </c>
      <c r="H281" s="9">
        <f t="shared" si="35"/>
        <v>0</v>
      </c>
      <c r="I281" s="10">
        <f t="shared" si="36"/>
        <v>0</v>
      </c>
      <c r="K281" s="1">
        <v>0.105</v>
      </c>
    </row>
    <row r="282" spans="1:11" ht="15.95" customHeight="1" x14ac:dyDescent="0.3">
      <c r="A282" s="22">
        <f t="shared" si="32"/>
        <v>50464</v>
      </c>
      <c r="B282" s="20" t="str">
        <f t="shared" si="37"/>
        <v>A282</v>
      </c>
      <c r="C282" s="21">
        <v>271</v>
      </c>
      <c r="D282" s="9">
        <f t="shared" si="33"/>
        <v>0</v>
      </c>
      <c r="E282" s="9">
        <f t="shared" si="39"/>
        <v>0</v>
      </c>
      <c r="F282" s="9">
        <f t="shared" si="38"/>
        <v>0</v>
      </c>
      <c r="G282" s="9">
        <f t="shared" si="34"/>
        <v>0</v>
      </c>
      <c r="H282" s="9">
        <f t="shared" si="35"/>
        <v>0</v>
      </c>
      <c r="I282" s="10">
        <f t="shared" si="36"/>
        <v>0</v>
      </c>
      <c r="K282" s="1">
        <v>0.105</v>
      </c>
    </row>
    <row r="283" spans="1:11" ht="15.95" customHeight="1" x14ac:dyDescent="0.3">
      <c r="A283" s="22">
        <f t="shared" si="32"/>
        <v>50495</v>
      </c>
      <c r="B283" s="20" t="str">
        <f t="shared" si="37"/>
        <v>A283</v>
      </c>
      <c r="C283" s="21">
        <v>272</v>
      </c>
      <c r="D283" s="9">
        <f t="shared" si="33"/>
        <v>0</v>
      </c>
      <c r="E283" s="9">
        <f t="shared" si="39"/>
        <v>0</v>
      </c>
      <c r="F283" s="9">
        <f t="shared" si="38"/>
        <v>0</v>
      </c>
      <c r="G283" s="9">
        <f t="shared" si="34"/>
        <v>0</v>
      </c>
      <c r="H283" s="9">
        <f t="shared" si="35"/>
        <v>0</v>
      </c>
      <c r="I283" s="10">
        <f t="shared" si="36"/>
        <v>0</v>
      </c>
      <c r="K283" s="1">
        <v>0.105</v>
      </c>
    </row>
    <row r="284" spans="1:11" ht="15.95" customHeight="1" x14ac:dyDescent="0.3">
      <c r="A284" s="22">
        <f t="shared" si="32"/>
        <v>50525</v>
      </c>
      <c r="B284" s="20" t="str">
        <f t="shared" si="37"/>
        <v>A284</v>
      </c>
      <c r="C284" s="21">
        <v>273</v>
      </c>
      <c r="D284" s="9">
        <f t="shared" si="33"/>
        <v>0</v>
      </c>
      <c r="E284" s="9">
        <f t="shared" si="39"/>
        <v>0</v>
      </c>
      <c r="F284" s="9">
        <f t="shared" si="38"/>
        <v>0</v>
      </c>
      <c r="G284" s="9">
        <f t="shared" si="34"/>
        <v>0</v>
      </c>
      <c r="H284" s="9">
        <f t="shared" si="35"/>
        <v>0</v>
      </c>
      <c r="I284" s="10">
        <f t="shared" si="36"/>
        <v>0</v>
      </c>
      <c r="K284" s="1">
        <v>0.105</v>
      </c>
    </row>
    <row r="285" spans="1:11" ht="15.95" customHeight="1" x14ac:dyDescent="0.3">
      <c r="A285" s="22">
        <f t="shared" si="32"/>
        <v>50556</v>
      </c>
      <c r="B285" s="20" t="str">
        <f t="shared" si="37"/>
        <v>A285</v>
      </c>
      <c r="C285" s="21">
        <v>274</v>
      </c>
      <c r="D285" s="9">
        <f t="shared" si="33"/>
        <v>0</v>
      </c>
      <c r="E285" s="9">
        <f t="shared" si="39"/>
        <v>0</v>
      </c>
      <c r="F285" s="9">
        <f t="shared" si="38"/>
        <v>0</v>
      </c>
      <c r="G285" s="9">
        <f t="shared" si="34"/>
        <v>0</v>
      </c>
      <c r="H285" s="9">
        <f t="shared" si="35"/>
        <v>0</v>
      </c>
      <c r="I285" s="10">
        <f t="shared" si="36"/>
        <v>0</v>
      </c>
      <c r="K285" s="1">
        <v>0.105</v>
      </c>
    </row>
    <row r="286" spans="1:11" ht="15.95" customHeight="1" x14ac:dyDescent="0.3">
      <c r="A286" s="22">
        <f t="shared" si="32"/>
        <v>50586</v>
      </c>
      <c r="B286" s="20" t="str">
        <f t="shared" si="37"/>
        <v>A286</v>
      </c>
      <c r="C286" s="21">
        <v>275</v>
      </c>
      <c r="D286" s="9">
        <f t="shared" si="33"/>
        <v>0</v>
      </c>
      <c r="E286" s="9">
        <f t="shared" si="39"/>
        <v>0</v>
      </c>
      <c r="F286" s="9">
        <f t="shared" si="38"/>
        <v>0</v>
      </c>
      <c r="G286" s="9">
        <f t="shared" si="34"/>
        <v>0</v>
      </c>
      <c r="H286" s="9">
        <f t="shared" si="35"/>
        <v>0</v>
      </c>
      <c r="I286" s="10">
        <f t="shared" si="36"/>
        <v>0</v>
      </c>
      <c r="K286" s="1">
        <v>0.105</v>
      </c>
    </row>
    <row r="287" spans="1:11" ht="15.95" customHeight="1" x14ac:dyDescent="0.3">
      <c r="A287" s="22">
        <f t="shared" si="32"/>
        <v>50617</v>
      </c>
      <c r="B287" s="20" t="str">
        <f t="shared" si="37"/>
        <v>A287</v>
      </c>
      <c r="C287" s="21">
        <v>276</v>
      </c>
      <c r="D287" s="9">
        <f t="shared" si="33"/>
        <v>0</v>
      </c>
      <c r="E287" s="9">
        <f t="shared" si="39"/>
        <v>0</v>
      </c>
      <c r="F287" s="9">
        <f t="shared" si="38"/>
        <v>0</v>
      </c>
      <c r="G287" s="9">
        <f t="shared" si="34"/>
        <v>0</v>
      </c>
      <c r="H287" s="9">
        <f t="shared" si="35"/>
        <v>0</v>
      </c>
      <c r="I287" s="10">
        <f t="shared" si="36"/>
        <v>0</v>
      </c>
      <c r="K287" s="1">
        <v>0.105</v>
      </c>
    </row>
    <row r="288" spans="1:11" ht="15.95" customHeight="1" x14ac:dyDescent="0.3">
      <c r="A288" s="22">
        <f t="shared" si="32"/>
        <v>50648</v>
      </c>
      <c r="B288" s="20" t="str">
        <f t="shared" si="37"/>
        <v>A288</v>
      </c>
      <c r="C288" s="21">
        <v>277</v>
      </c>
      <c r="D288" s="9">
        <f t="shared" si="33"/>
        <v>0</v>
      </c>
      <c r="E288" s="9">
        <f t="shared" si="39"/>
        <v>0</v>
      </c>
      <c r="F288" s="9">
        <f t="shared" si="38"/>
        <v>0</v>
      </c>
      <c r="G288" s="9">
        <f t="shared" si="34"/>
        <v>0</v>
      </c>
      <c r="H288" s="9">
        <f t="shared" si="35"/>
        <v>0</v>
      </c>
      <c r="I288" s="10">
        <f t="shared" si="36"/>
        <v>0</v>
      </c>
      <c r="K288" s="1">
        <v>0.105</v>
      </c>
    </row>
    <row r="289" spans="1:11" ht="15.95" customHeight="1" x14ac:dyDescent="0.3">
      <c r="A289" s="22">
        <f t="shared" si="32"/>
        <v>50678</v>
      </c>
      <c r="B289" s="20" t="str">
        <f t="shared" si="37"/>
        <v>A289</v>
      </c>
      <c r="C289" s="21">
        <v>278</v>
      </c>
      <c r="D289" s="9">
        <f t="shared" si="33"/>
        <v>0</v>
      </c>
      <c r="E289" s="9">
        <f t="shared" si="39"/>
        <v>0</v>
      </c>
      <c r="F289" s="9">
        <f t="shared" si="38"/>
        <v>0</v>
      </c>
      <c r="G289" s="9">
        <f t="shared" si="34"/>
        <v>0</v>
      </c>
      <c r="H289" s="9">
        <f t="shared" si="35"/>
        <v>0</v>
      </c>
      <c r="I289" s="10">
        <f t="shared" si="36"/>
        <v>0</v>
      </c>
      <c r="K289" s="1">
        <v>0.105</v>
      </c>
    </row>
    <row r="290" spans="1:11" ht="15.95" customHeight="1" x14ac:dyDescent="0.3">
      <c r="A290" s="22">
        <f t="shared" si="32"/>
        <v>50709</v>
      </c>
      <c r="B290" s="20" t="str">
        <f t="shared" si="37"/>
        <v>A290</v>
      </c>
      <c r="C290" s="21">
        <v>279</v>
      </c>
      <c r="D290" s="9">
        <f t="shared" si="33"/>
        <v>0</v>
      </c>
      <c r="E290" s="9">
        <f t="shared" si="39"/>
        <v>0</v>
      </c>
      <c r="F290" s="9">
        <f t="shared" si="38"/>
        <v>0</v>
      </c>
      <c r="G290" s="9">
        <f t="shared" si="34"/>
        <v>0</v>
      </c>
      <c r="H290" s="9">
        <f t="shared" si="35"/>
        <v>0</v>
      </c>
      <c r="I290" s="10">
        <f t="shared" si="36"/>
        <v>0</v>
      </c>
      <c r="K290" s="1">
        <v>0.105</v>
      </c>
    </row>
    <row r="291" spans="1:11" ht="15.95" customHeight="1" x14ac:dyDescent="0.3">
      <c r="A291" s="22">
        <f t="shared" si="32"/>
        <v>50739</v>
      </c>
      <c r="B291" s="20" t="str">
        <f t="shared" si="37"/>
        <v>A291</v>
      </c>
      <c r="C291" s="21">
        <v>280</v>
      </c>
      <c r="D291" s="9">
        <f t="shared" si="33"/>
        <v>0</v>
      </c>
      <c r="E291" s="9">
        <f t="shared" si="39"/>
        <v>0</v>
      </c>
      <c r="F291" s="9">
        <f t="shared" si="38"/>
        <v>0</v>
      </c>
      <c r="G291" s="9">
        <f t="shared" si="34"/>
        <v>0</v>
      </c>
      <c r="H291" s="9">
        <f t="shared" si="35"/>
        <v>0</v>
      </c>
      <c r="I291" s="10">
        <f t="shared" si="36"/>
        <v>0</v>
      </c>
      <c r="K291" s="1">
        <v>0.105</v>
      </c>
    </row>
    <row r="292" spans="1:11" ht="15.95" customHeight="1" x14ac:dyDescent="0.3">
      <c r="A292" s="22">
        <f t="shared" si="32"/>
        <v>50770</v>
      </c>
      <c r="B292" s="20" t="str">
        <f t="shared" si="37"/>
        <v>A292</v>
      </c>
      <c r="C292" s="21">
        <v>281</v>
      </c>
      <c r="D292" s="9">
        <f t="shared" si="33"/>
        <v>0</v>
      </c>
      <c r="E292" s="9">
        <f t="shared" si="39"/>
        <v>0</v>
      </c>
      <c r="F292" s="9">
        <f t="shared" si="38"/>
        <v>0</v>
      </c>
      <c r="G292" s="9">
        <f t="shared" si="34"/>
        <v>0</v>
      </c>
      <c r="H292" s="9">
        <f t="shared" si="35"/>
        <v>0</v>
      </c>
      <c r="I292" s="10">
        <f t="shared" si="36"/>
        <v>0</v>
      </c>
      <c r="K292" s="1">
        <v>0.105</v>
      </c>
    </row>
    <row r="293" spans="1:11" ht="15.95" customHeight="1" x14ac:dyDescent="0.3">
      <c r="A293" s="22">
        <f t="shared" si="32"/>
        <v>50801</v>
      </c>
      <c r="B293" s="20" t="str">
        <f t="shared" si="37"/>
        <v>A293</v>
      </c>
      <c r="C293" s="21">
        <v>282</v>
      </c>
      <c r="D293" s="9">
        <f t="shared" si="33"/>
        <v>0</v>
      </c>
      <c r="E293" s="9">
        <f t="shared" si="39"/>
        <v>0</v>
      </c>
      <c r="F293" s="9">
        <f t="shared" si="38"/>
        <v>0</v>
      </c>
      <c r="G293" s="9">
        <f t="shared" si="34"/>
        <v>0</v>
      </c>
      <c r="H293" s="9">
        <f t="shared" si="35"/>
        <v>0</v>
      </c>
      <c r="I293" s="10">
        <f t="shared" si="36"/>
        <v>0</v>
      </c>
      <c r="K293" s="1">
        <v>0.105</v>
      </c>
    </row>
    <row r="294" spans="1:11" ht="15.95" customHeight="1" x14ac:dyDescent="0.3">
      <c r="A294" s="22">
        <f t="shared" si="32"/>
        <v>50829</v>
      </c>
      <c r="B294" s="20" t="str">
        <f t="shared" si="37"/>
        <v>A294</v>
      </c>
      <c r="C294" s="21">
        <v>283</v>
      </c>
      <c r="D294" s="9">
        <f t="shared" si="33"/>
        <v>0</v>
      </c>
      <c r="E294" s="9">
        <f t="shared" si="39"/>
        <v>0</v>
      </c>
      <c r="F294" s="9">
        <f t="shared" si="38"/>
        <v>0</v>
      </c>
      <c r="G294" s="9">
        <f t="shared" si="34"/>
        <v>0</v>
      </c>
      <c r="H294" s="9">
        <f t="shared" si="35"/>
        <v>0</v>
      </c>
      <c r="I294" s="10">
        <f t="shared" si="36"/>
        <v>0</v>
      </c>
      <c r="K294" s="1">
        <v>0.105</v>
      </c>
    </row>
    <row r="295" spans="1:11" ht="15.95" customHeight="1" x14ac:dyDescent="0.3">
      <c r="A295" s="22">
        <f t="shared" si="32"/>
        <v>50860</v>
      </c>
      <c r="B295" s="20" t="str">
        <f t="shared" si="37"/>
        <v>A295</v>
      </c>
      <c r="C295" s="21">
        <v>284</v>
      </c>
      <c r="D295" s="9">
        <f t="shared" si="33"/>
        <v>0</v>
      </c>
      <c r="E295" s="9">
        <f t="shared" si="39"/>
        <v>0</v>
      </c>
      <c r="F295" s="9">
        <f t="shared" si="38"/>
        <v>0</v>
      </c>
      <c r="G295" s="9">
        <f t="shared" si="34"/>
        <v>0</v>
      </c>
      <c r="H295" s="9">
        <f t="shared" si="35"/>
        <v>0</v>
      </c>
      <c r="I295" s="10">
        <f t="shared" si="36"/>
        <v>0</v>
      </c>
      <c r="K295" s="1">
        <v>0.105</v>
      </c>
    </row>
    <row r="296" spans="1:11" ht="15.95" customHeight="1" x14ac:dyDescent="0.3">
      <c r="A296" s="22">
        <f t="shared" si="32"/>
        <v>50890</v>
      </c>
      <c r="B296" s="20" t="str">
        <f t="shared" si="37"/>
        <v>A296</v>
      </c>
      <c r="C296" s="21">
        <v>285</v>
      </c>
      <c r="D296" s="9">
        <f t="shared" si="33"/>
        <v>0</v>
      </c>
      <c r="E296" s="9">
        <f t="shared" si="39"/>
        <v>0</v>
      </c>
      <c r="F296" s="9">
        <f t="shared" si="38"/>
        <v>0</v>
      </c>
      <c r="G296" s="9">
        <f t="shared" si="34"/>
        <v>0</v>
      </c>
      <c r="H296" s="9">
        <f t="shared" si="35"/>
        <v>0</v>
      </c>
      <c r="I296" s="10">
        <f t="shared" si="36"/>
        <v>0</v>
      </c>
      <c r="K296" s="1">
        <v>0.105</v>
      </c>
    </row>
    <row r="297" spans="1:11" ht="15.95" customHeight="1" x14ac:dyDescent="0.3">
      <c r="A297" s="22">
        <f t="shared" si="32"/>
        <v>50921</v>
      </c>
      <c r="B297" s="20" t="str">
        <f t="shared" si="37"/>
        <v>A297</v>
      </c>
      <c r="C297" s="21">
        <v>286</v>
      </c>
      <c r="D297" s="9">
        <f t="shared" si="33"/>
        <v>0</v>
      </c>
      <c r="E297" s="9">
        <f t="shared" si="39"/>
        <v>0</v>
      </c>
      <c r="F297" s="9">
        <f t="shared" si="38"/>
        <v>0</v>
      </c>
      <c r="G297" s="9">
        <f t="shared" si="34"/>
        <v>0</v>
      </c>
      <c r="H297" s="9">
        <f t="shared" si="35"/>
        <v>0</v>
      </c>
      <c r="I297" s="10">
        <f t="shared" si="36"/>
        <v>0</v>
      </c>
      <c r="K297" s="1">
        <v>0.105</v>
      </c>
    </row>
    <row r="298" spans="1:11" ht="15.95" customHeight="1" x14ac:dyDescent="0.3">
      <c r="A298" s="22">
        <f t="shared" si="32"/>
        <v>50951</v>
      </c>
      <c r="B298" s="20" t="str">
        <f t="shared" si="37"/>
        <v>A298</v>
      </c>
      <c r="C298" s="21">
        <v>287</v>
      </c>
      <c r="D298" s="9">
        <f t="shared" si="33"/>
        <v>0</v>
      </c>
      <c r="E298" s="9">
        <f t="shared" si="39"/>
        <v>0</v>
      </c>
      <c r="F298" s="9">
        <f t="shared" si="38"/>
        <v>0</v>
      </c>
      <c r="G298" s="9">
        <f t="shared" si="34"/>
        <v>0</v>
      </c>
      <c r="H298" s="9">
        <f t="shared" si="35"/>
        <v>0</v>
      </c>
      <c r="I298" s="10">
        <f t="shared" si="36"/>
        <v>0</v>
      </c>
      <c r="K298" s="1">
        <v>0.105</v>
      </c>
    </row>
    <row r="299" spans="1:11" ht="15.95" customHeight="1" x14ac:dyDescent="0.3">
      <c r="A299" s="22">
        <f t="shared" si="32"/>
        <v>50982</v>
      </c>
      <c r="B299" s="20" t="str">
        <f t="shared" si="37"/>
        <v>A299</v>
      </c>
      <c r="C299" s="21">
        <v>288</v>
      </c>
      <c r="D299" s="9">
        <f t="shared" si="33"/>
        <v>0</v>
      </c>
      <c r="E299" s="9">
        <f t="shared" si="39"/>
        <v>0</v>
      </c>
      <c r="F299" s="9">
        <f t="shared" si="38"/>
        <v>0</v>
      </c>
      <c r="G299" s="9">
        <f t="shared" si="34"/>
        <v>0</v>
      </c>
      <c r="H299" s="9">
        <f t="shared" si="35"/>
        <v>0</v>
      </c>
      <c r="I299" s="10">
        <f t="shared" si="36"/>
        <v>0</v>
      </c>
      <c r="K299" s="1">
        <v>0.105</v>
      </c>
    </row>
    <row r="300" spans="1:11" ht="15.95" customHeight="1" x14ac:dyDescent="0.3">
      <c r="A300" s="22">
        <f t="shared" si="32"/>
        <v>51013</v>
      </c>
      <c r="B300" s="20" t="str">
        <f t="shared" si="37"/>
        <v>A300</v>
      </c>
      <c r="C300" s="21">
        <v>289</v>
      </c>
      <c r="D300" s="9">
        <f t="shared" si="33"/>
        <v>0</v>
      </c>
      <c r="E300" s="9">
        <f t="shared" si="39"/>
        <v>0</v>
      </c>
      <c r="F300" s="9">
        <f t="shared" si="38"/>
        <v>0</v>
      </c>
      <c r="G300" s="9">
        <f t="shared" si="34"/>
        <v>0</v>
      </c>
      <c r="H300" s="9">
        <f t="shared" si="35"/>
        <v>0</v>
      </c>
      <c r="I300" s="10">
        <f t="shared" si="36"/>
        <v>0</v>
      </c>
      <c r="K300" s="1">
        <v>0.105</v>
      </c>
    </row>
    <row r="301" spans="1:11" ht="15.95" customHeight="1" x14ac:dyDescent="0.3">
      <c r="A301" s="22">
        <f t="shared" si="32"/>
        <v>51043</v>
      </c>
      <c r="B301" s="20" t="str">
        <f t="shared" si="37"/>
        <v>A301</v>
      </c>
      <c r="C301" s="21">
        <v>290</v>
      </c>
      <c r="D301" s="9">
        <f t="shared" si="33"/>
        <v>0</v>
      </c>
      <c r="E301" s="9">
        <f t="shared" si="39"/>
        <v>0</v>
      </c>
      <c r="F301" s="9">
        <f t="shared" si="38"/>
        <v>0</v>
      </c>
      <c r="G301" s="9">
        <f t="shared" si="34"/>
        <v>0</v>
      </c>
      <c r="H301" s="9">
        <f t="shared" si="35"/>
        <v>0</v>
      </c>
      <c r="I301" s="10">
        <f t="shared" si="36"/>
        <v>0</v>
      </c>
      <c r="K301" s="1">
        <v>0.105</v>
      </c>
    </row>
    <row r="302" spans="1:11" ht="15.95" customHeight="1" x14ac:dyDescent="0.3">
      <c r="A302" s="22">
        <f t="shared" si="32"/>
        <v>51074</v>
      </c>
      <c r="B302" s="20" t="str">
        <f t="shared" si="37"/>
        <v>A302</v>
      </c>
      <c r="C302" s="21">
        <v>291</v>
      </c>
      <c r="D302" s="9">
        <f t="shared" si="33"/>
        <v>0</v>
      </c>
      <c r="E302" s="9">
        <f t="shared" si="39"/>
        <v>0</v>
      </c>
      <c r="F302" s="9">
        <f t="shared" si="38"/>
        <v>0</v>
      </c>
      <c r="G302" s="9">
        <f t="shared" si="34"/>
        <v>0</v>
      </c>
      <c r="H302" s="9">
        <f t="shared" si="35"/>
        <v>0</v>
      </c>
      <c r="I302" s="10">
        <f t="shared" si="36"/>
        <v>0</v>
      </c>
      <c r="K302" s="1">
        <v>0.105</v>
      </c>
    </row>
    <row r="303" spans="1:11" ht="15.95" customHeight="1" x14ac:dyDescent="0.3">
      <c r="A303" s="22">
        <f t="shared" si="32"/>
        <v>51104</v>
      </c>
      <c r="B303" s="20" t="str">
        <f t="shared" si="37"/>
        <v>A303</v>
      </c>
      <c r="C303" s="21">
        <v>292</v>
      </c>
      <c r="D303" s="9">
        <f t="shared" si="33"/>
        <v>0</v>
      </c>
      <c r="E303" s="9">
        <f t="shared" si="39"/>
        <v>0</v>
      </c>
      <c r="F303" s="9">
        <f t="shared" si="38"/>
        <v>0</v>
      </c>
      <c r="G303" s="9">
        <f t="shared" si="34"/>
        <v>0</v>
      </c>
      <c r="H303" s="9">
        <f t="shared" si="35"/>
        <v>0</v>
      </c>
      <c r="I303" s="10">
        <f t="shared" si="36"/>
        <v>0</v>
      </c>
      <c r="K303" s="1">
        <v>0.105</v>
      </c>
    </row>
    <row r="304" spans="1:11" ht="15.95" customHeight="1" x14ac:dyDescent="0.3">
      <c r="A304" s="22">
        <f t="shared" si="32"/>
        <v>51135</v>
      </c>
      <c r="B304" s="20" t="str">
        <f t="shared" si="37"/>
        <v>A304</v>
      </c>
      <c r="C304" s="21">
        <v>293</v>
      </c>
      <c r="D304" s="9">
        <f t="shared" si="33"/>
        <v>0</v>
      </c>
      <c r="E304" s="9">
        <f t="shared" si="39"/>
        <v>0</v>
      </c>
      <c r="F304" s="9">
        <f t="shared" si="38"/>
        <v>0</v>
      </c>
      <c r="G304" s="9">
        <f t="shared" si="34"/>
        <v>0</v>
      </c>
      <c r="H304" s="9">
        <f t="shared" si="35"/>
        <v>0</v>
      </c>
      <c r="I304" s="10">
        <f t="shared" si="36"/>
        <v>0</v>
      </c>
      <c r="K304" s="1">
        <v>0.105</v>
      </c>
    </row>
    <row r="305" spans="1:11" ht="15.95" customHeight="1" x14ac:dyDescent="0.3">
      <c r="A305" s="22">
        <f t="shared" si="32"/>
        <v>51166</v>
      </c>
      <c r="B305" s="20" t="str">
        <f t="shared" si="37"/>
        <v>A305</v>
      </c>
      <c r="C305" s="21">
        <v>294</v>
      </c>
      <c r="D305" s="9">
        <f t="shared" si="33"/>
        <v>0</v>
      </c>
      <c r="E305" s="9">
        <f t="shared" si="39"/>
        <v>0</v>
      </c>
      <c r="F305" s="9">
        <f t="shared" si="38"/>
        <v>0</v>
      </c>
      <c r="G305" s="9">
        <f t="shared" si="34"/>
        <v>0</v>
      </c>
      <c r="H305" s="9">
        <f t="shared" si="35"/>
        <v>0</v>
      </c>
      <c r="I305" s="10">
        <f t="shared" si="36"/>
        <v>0</v>
      </c>
      <c r="K305" s="1">
        <v>0.105</v>
      </c>
    </row>
    <row r="306" spans="1:11" ht="15.95" customHeight="1" x14ac:dyDescent="0.3">
      <c r="A306" s="22">
        <f t="shared" si="32"/>
        <v>51195</v>
      </c>
      <c r="B306" s="20" t="str">
        <f t="shared" si="37"/>
        <v>A306</v>
      </c>
      <c r="C306" s="21">
        <v>295</v>
      </c>
      <c r="D306" s="9">
        <f t="shared" si="33"/>
        <v>0</v>
      </c>
      <c r="E306" s="9">
        <f t="shared" si="39"/>
        <v>0</v>
      </c>
      <c r="F306" s="9">
        <f t="shared" si="38"/>
        <v>0</v>
      </c>
      <c r="G306" s="9">
        <f t="shared" si="34"/>
        <v>0</v>
      </c>
      <c r="H306" s="9">
        <f t="shared" si="35"/>
        <v>0</v>
      </c>
      <c r="I306" s="10">
        <f t="shared" si="36"/>
        <v>0</v>
      </c>
      <c r="K306" s="1">
        <v>0.105</v>
      </c>
    </row>
    <row r="307" spans="1:11" ht="15.95" customHeight="1" x14ac:dyDescent="0.3">
      <c r="A307" s="22">
        <f t="shared" si="32"/>
        <v>51226</v>
      </c>
      <c r="B307" s="20" t="str">
        <f t="shared" si="37"/>
        <v>A307</v>
      </c>
      <c r="C307" s="21">
        <v>296</v>
      </c>
      <c r="D307" s="9">
        <f t="shared" si="33"/>
        <v>0</v>
      </c>
      <c r="E307" s="9">
        <f t="shared" si="39"/>
        <v>0</v>
      </c>
      <c r="F307" s="9">
        <f t="shared" si="38"/>
        <v>0</v>
      </c>
      <c r="G307" s="9">
        <f t="shared" si="34"/>
        <v>0</v>
      </c>
      <c r="H307" s="9">
        <f t="shared" si="35"/>
        <v>0</v>
      </c>
      <c r="I307" s="10">
        <f t="shared" si="36"/>
        <v>0</v>
      </c>
      <c r="K307" s="1">
        <v>0.105</v>
      </c>
    </row>
    <row r="308" spans="1:11" ht="15.95" customHeight="1" x14ac:dyDescent="0.3">
      <c r="A308" s="22">
        <f t="shared" si="32"/>
        <v>51256</v>
      </c>
      <c r="B308" s="20" t="str">
        <f t="shared" si="37"/>
        <v>A308</v>
      </c>
      <c r="C308" s="21">
        <v>297</v>
      </c>
      <c r="D308" s="9">
        <f t="shared" si="33"/>
        <v>0</v>
      </c>
      <c r="E308" s="9">
        <f t="shared" si="39"/>
        <v>0</v>
      </c>
      <c r="F308" s="9">
        <f t="shared" si="38"/>
        <v>0</v>
      </c>
      <c r="G308" s="9">
        <f t="shared" si="34"/>
        <v>0</v>
      </c>
      <c r="H308" s="9">
        <f t="shared" si="35"/>
        <v>0</v>
      </c>
      <c r="I308" s="10">
        <f t="shared" si="36"/>
        <v>0</v>
      </c>
      <c r="K308" s="1">
        <v>0.105</v>
      </c>
    </row>
    <row r="309" spans="1:11" ht="15.95" customHeight="1" x14ac:dyDescent="0.3">
      <c r="A309" s="22">
        <f t="shared" si="32"/>
        <v>51287</v>
      </c>
      <c r="B309" s="20" t="str">
        <f t="shared" si="37"/>
        <v>A309</v>
      </c>
      <c r="C309" s="21">
        <v>298</v>
      </c>
      <c r="D309" s="9">
        <f t="shared" si="33"/>
        <v>0</v>
      </c>
      <c r="E309" s="9">
        <f t="shared" si="39"/>
        <v>0</v>
      </c>
      <c r="F309" s="9">
        <f t="shared" si="38"/>
        <v>0</v>
      </c>
      <c r="G309" s="9">
        <f t="shared" si="34"/>
        <v>0</v>
      </c>
      <c r="H309" s="9">
        <f t="shared" si="35"/>
        <v>0</v>
      </c>
      <c r="I309" s="10">
        <f t="shared" si="36"/>
        <v>0</v>
      </c>
      <c r="K309" s="1">
        <v>0.105</v>
      </c>
    </row>
    <row r="310" spans="1:11" ht="15.95" customHeight="1" x14ac:dyDescent="0.3">
      <c r="A310" s="22">
        <f t="shared" si="32"/>
        <v>51317</v>
      </c>
      <c r="B310" s="20" t="str">
        <f t="shared" si="37"/>
        <v>A310</v>
      </c>
      <c r="C310" s="21">
        <v>299</v>
      </c>
      <c r="D310" s="9">
        <f t="shared" si="33"/>
        <v>0</v>
      </c>
      <c r="E310" s="9">
        <f t="shared" si="39"/>
        <v>0</v>
      </c>
      <c r="F310" s="9">
        <f t="shared" si="38"/>
        <v>0</v>
      </c>
      <c r="G310" s="9">
        <f t="shared" si="34"/>
        <v>0</v>
      </c>
      <c r="H310" s="9">
        <f t="shared" si="35"/>
        <v>0</v>
      </c>
      <c r="I310" s="10">
        <f t="shared" si="36"/>
        <v>0</v>
      </c>
      <c r="K310" s="1">
        <v>0.105</v>
      </c>
    </row>
    <row r="311" spans="1:11" ht="15.95" customHeight="1" x14ac:dyDescent="0.3">
      <c r="A311" s="22">
        <f t="shared" si="32"/>
        <v>51348</v>
      </c>
      <c r="B311" s="20" t="str">
        <f t="shared" si="37"/>
        <v>A311</v>
      </c>
      <c r="C311" s="21">
        <v>300</v>
      </c>
      <c r="D311" s="9">
        <f t="shared" si="33"/>
        <v>0</v>
      </c>
      <c r="E311" s="9">
        <f t="shared" si="39"/>
        <v>0</v>
      </c>
      <c r="F311" s="9">
        <f t="shared" si="38"/>
        <v>0</v>
      </c>
      <c r="G311" s="9">
        <f t="shared" si="34"/>
        <v>0</v>
      </c>
      <c r="H311" s="9">
        <f t="shared" si="35"/>
        <v>0</v>
      </c>
      <c r="I311" s="10">
        <f t="shared" si="36"/>
        <v>0</v>
      </c>
      <c r="K311" s="1">
        <v>0.105</v>
      </c>
    </row>
    <row r="312" spans="1:11" ht="15.95" customHeight="1" x14ac:dyDescent="0.3">
      <c r="A312" s="22">
        <f t="shared" si="32"/>
        <v>51379</v>
      </c>
      <c r="B312" s="20" t="str">
        <f t="shared" si="37"/>
        <v>A312</v>
      </c>
      <c r="C312" s="21">
        <v>301</v>
      </c>
      <c r="D312" s="9">
        <f t="shared" si="33"/>
        <v>0</v>
      </c>
      <c r="E312" s="9">
        <f t="shared" si="39"/>
        <v>0</v>
      </c>
      <c r="F312" s="9">
        <f t="shared" si="38"/>
        <v>0</v>
      </c>
      <c r="G312" s="9">
        <f t="shared" si="34"/>
        <v>0</v>
      </c>
      <c r="H312" s="9">
        <f t="shared" si="35"/>
        <v>0</v>
      </c>
      <c r="I312" s="10">
        <f t="shared" si="36"/>
        <v>0</v>
      </c>
      <c r="K312" s="1">
        <v>0.105</v>
      </c>
    </row>
    <row r="313" spans="1:11" ht="15.95" customHeight="1" x14ac:dyDescent="0.3">
      <c r="A313" s="22">
        <f t="shared" si="32"/>
        <v>51409</v>
      </c>
      <c r="B313" s="20" t="str">
        <f t="shared" si="37"/>
        <v>A313</v>
      </c>
      <c r="C313" s="21">
        <v>302</v>
      </c>
      <c r="D313" s="9">
        <f t="shared" si="33"/>
        <v>0</v>
      </c>
      <c r="E313" s="9">
        <f t="shared" si="39"/>
        <v>0</v>
      </c>
      <c r="F313" s="9">
        <f t="shared" si="38"/>
        <v>0</v>
      </c>
      <c r="G313" s="9">
        <f t="shared" si="34"/>
        <v>0</v>
      </c>
      <c r="H313" s="9">
        <f t="shared" si="35"/>
        <v>0</v>
      </c>
      <c r="I313" s="10">
        <f t="shared" si="36"/>
        <v>0</v>
      </c>
      <c r="K313" s="1">
        <v>0.105</v>
      </c>
    </row>
    <row r="314" spans="1:11" ht="15.95" customHeight="1" x14ac:dyDescent="0.3">
      <c r="A314" s="22">
        <f t="shared" si="32"/>
        <v>51440</v>
      </c>
      <c r="B314" s="20" t="str">
        <f t="shared" si="37"/>
        <v>A314</v>
      </c>
      <c r="C314" s="21">
        <v>303</v>
      </c>
      <c r="D314" s="9">
        <f t="shared" si="33"/>
        <v>0</v>
      </c>
      <c r="E314" s="9">
        <f t="shared" si="39"/>
        <v>0</v>
      </c>
      <c r="F314" s="9">
        <f t="shared" si="38"/>
        <v>0</v>
      </c>
      <c r="G314" s="9">
        <f t="shared" si="34"/>
        <v>0</v>
      </c>
      <c r="H314" s="9">
        <f t="shared" si="35"/>
        <v>0</v>
      </c>
      <c r="I314" s="10">
        <f t="shared" si="36"/>
        <v>0</v>
      </c>
      <c r="K314" s="1">
        <v>0.105</v>
      </c>
    </row>
    <row r="315" spans="1:11" ht="15.95" customHeight="1" x14ac:dyDescent="0.3">
      <c r="A315" s="22">
        <f t="shared" si="32"/>
        <v>51470</v>
      </c>
      <c r="B315" s="20" t="str">
        <f t="shared" si="37"/>
        <v>A315</v>
      </c>
      <c r="C315" s="21">
        <v>304</v>
      </c>
      <c r="D315" s="9">
        <f t="shared" si="33"/>
        <v>0</v>
      </c>
      <c r="E315" s="9">
        <f t="shared" si="39"/>
        <v>0</v>
      </c>
      <c r="F315" s="9">
        <f t="shared" si="38"/>
        <v>0</v>
      </c>
      <c r="G315" s="9">
        <f t="shared" si="34"/>
        <v>0</v>
      </c>
      <c r="H315" s="9">
        <f t="shared" si="35"/>
        <v>0</v>
      </c>
      <c r="I315" s="10">
        <f t="shared" si="36"/>
        <v>0</v>
      </c>
      <c r="K315" s="1">
        <v>0.105</v>
      </c>
    </row>
    <row r="316" spans="1:11" ht="15.95" customHeight="1" x14ac:dyDescent="0.3">
      <c r="A316" s="22">
        <f t="shared" ref="A316:A327" si="40">DATE(YEAR(A315),MONTH(A315)+2,1-1)</f>
        <v>51501</v>
      </c>
      <c r="B316" s="20" t="str">
        <f t="shared" si="37"/>
        <v>A316</v>
      </c>
      <c r="C316" s="21">
        <v>305</v>
      </c>
      <c r="D316" s="9">
        <f t="shared" ref="D316:D327" si="41">IF(ROUND(H315,0)&gt;0,H315,0)</f>
        <v>0</v>
      </c>
      <c r="E316" s="9">
        <f t="shared" si="39"/>
        <v>0</v>
      </c>
      <c r="F316" s="9">
        <f t="shared" si="38"/>
        <v>0</v>
      </c>
      <c r="G316" s="9">
        <f t="shared" ref="G316:G327" si="42">E316-F316</f>
        <v>0</v>
      </c>
      <c r="H316" s="9">
        <f t="shared" ref="H316:H327" si="43">D316-G316</f>
        <v>0</v>
      </c>
      <c r="I316" s="10">
        <f t="shared" si="36"/>
        <v>0</v>
      </c>
      <c r="K316" s="1">
        <v>0.105</v>
      </c>
    </row>
    <row r="317" spans="1:11" ht="15.95" customHeight="1" x14ac:dyDescent="0.3">
      <c r="A317" s="22">
        <f t="shared" si="40"/>
        <v>51532</v>
      </c>
      <c r="B317" s="20" t="str">
        <f t="shared" si="37"/>
        <v>A317</v>
      </c>
      <c r="C317" s="21">
        <v>306</v>
      </c>
      <c r="D317" s="9">
        <f t="shared" si="41"/>
        <v>0</v>
      </c>
      <c r="E317" s="9">
        <f t="shared" si="39"/>
        <v>0</v>
      </c>
      <c r="F317" s="9">
        <f t="shared" si="38"/>
        <v>0</v>
      </c>
      <c r="G317" s="9">
        <f t="shared" si="42"/>
        <v>0</v>
      </c>
      <c r="H317" s="9">
        <f t="shared" si="43"/>
        <v>0</v>
      </c>
      <c r="I317" s="10">
        <f t="shared" si="36"/>
        <v>0</v>
      </c>
      <c r="K317" s="1">
        <v>0.105</v>
      </c>
    </row>
    <row r="318" spans="1:11" ht="15.95" customHeight="1" x14ac:dyDescent="0.3">
      <c r="A318" s="22">
        <f t="shared" si="40"/>
        <v>51560</v>
      </c>
      <c r="B318" s="20" t="str">
        <f t="shared" si="37"/>
        <v>A318</v>
      </c>
      <c r="C318" s="21">
        <v>307</v>
      </c>
      <c r="D318" s="9">
        <f t="shared" si="41"/>
        <v>0</v>
      </c>
      <c r="E318" s="9">
        <f t="shared" si="39"/>
        <v>0</v>
      </c>
      <c r="F318" s="9">
        <f t="shared" si="38"/>
        <v>0</v>
      </c>
      <c r="G318" s="9">
        <f t="shared" si="42"/>
        <v>0</v>
      </c>
      <c r="H318" s="9">
        <f t="shared" si="43"/>
        <v>0</v>
      </c>
      <c r="I318" s="10">
        <f t="shared" si="36"/>
        <v>0</v>
      </c>
      <c r="K318" s="1">
        <v>0.105</v>
      </c>
    </row>
    <row r="319" spans="1:11" ht="15.95" customHeight="1" x14ac:dyDescent="0.3">
      <c r="A319" s="22">
        <f t="shared" si="40"/>
        <v>51591</v>
      </c>
      <c r="B319" s="20" t="str">
        <f t="shared" si="37"/>
        <v>A319</v>
      </c>
      <c r="C319" s="21">
        <v>308</v>
      </c>
      <c r="D319" s="9">
        <f t="shared" si="41"/>
        <v>0</v>
      </c>
      <c r="E319" s="9">
        <f t="shared" si="39"/>
        <v>0</v>
      </c>
      <c r="F319" s="9">
        <f t="shared" si="38"/>
        <v>0</v>
      </c>
      <c r="G319" s="9">
        <f t="shared" si="42"/>
        <v>0</v>
      </c>
      <c r="H319" s="9">
        <f t="shared" si="43"/>
        <v>0</v>
      </c>
      <c r="I319" s="10">
        <f t="shared" si="36"/>
        <v>0</v>
      </c>
      <c r="K319" s="1">
        <v>0.105</v>
      </c>
    </row>
    <row r="320" spans="1:11" ht="15.95" customHeight="1" x14ac:dyDescent="0.3">
      <c r="A320" s="22">
        <f t="shared" si="40"/>
        <v>51621</v>
      </c>
      <c r="B320" s="20" t="str">
        <f t="shared" si="37"/>
        <v>A320</v>
      </c>
      <c r="C320" s="21">
        <v>309</v>
      </c>
      <c r="D320" s="9">
        <f t="shared" si="41"/>
        <v>0</v>
      </c>
      <c r="E320" s="9">
        <f t="shared" si="39"/>
        <v>0</v>
      </c>
      <c r="F320" s="9">
        <f t="shared" si="38"/>
        <v>0</v>
      </c>
      <c r="G320" s="9">
        <f t="shared" si="42"/>
        <v>0</v>
      </c>
      <c r="H320" s="9">
        <f t="shared" si="43"/>
        <v>0</v>
      </c>
      <c r="I320" s="10">
        <f t="shared" si="36"/>
        <v>0</v>
      </c>
      <c r="K320" s="1">
        <v>0.105</v>
      </c>
    </row>
    <row r="321" spans="1:11" ht="15.95" customHeight="1" x14ac:dyDescent="0.3">
      <c r="A321" s="22">
        <f t="shared" si="40"/>
        <v>51652</v>
      </c>
      <c r="B321" s="20" t="str">
        <f t="shared" si="37"/>
        <v>A321</v>
      </c>
      <c r="C321" s="21">
        <v>310</v>
      </c>
      <c r="D321" s="9">
        <f t="shared" si="41"/>
        <v>0</v>
      </c>
      <c r="E321" s="9">
        <f t="shared" si="39"/>
        <v>0</v>
      </c>
      <c r="F321" s="9">
        <f t="shared" si="38"/>
        <v>0</v>
      </c>
      <c r="G321" s="9">
        <f t="shared" si="42"/>
        <v>0</v>
      </c>
      <c r="H321" s="9">
        <f t="shared" si="43"/>
        <v>0</v>
      </c>
      <c r="I321" s="10">
        <f t="shared" si="36"/>
        <v>0</v>
      </c>
      <c r="K321" s="1">
        <v>0.105</v>
      </c>
    </row>
    <row r="322" spans="1:11" ht="15.95" customHeight="1" x14ac:dyDescent="0.3">
      <c r="A322" s="22">
        <f t="shared" si="40"/>
        <v>51682</v>
      </c>
      <c r="B322" s="20" t="str">
        <f t="shared" si="37"/>
        <v>A322</v>
      </c>
      <c r="C322" s="21">
        <v>311</v>
      </c>
      <c r="D322" s="9">
        <f t="shared" si="41"/>
        <v>0</v>
      </c>
      <c r="E322" s="9">
        <f t="shared" si="39"/>
        <v>0</v>
      </c>
      <c r="F322" s="9">
        <f t="shared" si="38"/>
        <v>0</v>
      </c>
      <c r="G322" s="9">
        <f t="shared" si="42"/>
        <v>0</v>
      </c>
      <c r="H322" s="9">
        <f t="shared" si="43"/>
        <v>0</v>
      </c>
      <c r="I322" s="10">
        <f t="shared" si="36"/>
        <v>0</v>
      </c>
      <c r="K322" s="1">
        <v>0.105</v>
      </c>
    </row>
    <row r="323" spans="1:11" ht="15.95" customHeight="1" x14ac:dyDescent="0.3">
      <c r="A323" s="22">
        <f t="shared" si="40"/>
        <v>51713</v>
      </c>
      <c r="B323" s="20" t="str">
        <f t="shared" si="37"/>
        <v>A323</v>
      </c>
      <c r="C323" s="21">
        <v>312</v>
      </c>
      <c r="D323" s="9">
        <f t="shared" si="41"/>
        <v>0</v>
      </c>
      <c r="E323" s="9">
        <f t="shared" si="39"/>
        <v>0</v>
      </c>
      <c r="F323" s="9">
        <f t="shared" si="38"/>
        <v>0</v>
      </c>
      <c r="G323" s="9">
        <f t="shared" si="42"/>
        <v>0</v>
      </c>
      <c r="H323" s="9">
        <f t="shared" si="43"/>
        <v>0</v>
      </c>
      <c r="I323" s="10">
        <f t="shared" si="36"/>
        <v>0</v>
      </c>
      <c r="K323" s="1">
        <v>0.105</v>
      </c>
    </row>
    <row r="324" spans="1:11" ht="15.95" customHeight="1" x14ac:dyDescent="0.3">
      <c r="A324" s="22">
        <f t="shared" si="40"/>
        <v>51744</v>
      </c>
      <c r="B324" s="20" t="str">
        <f t="shared" si="37"/>
        <v>A324</v>
      </c>
      <c r="C324" s="21">
        <v>313</v>
      </c>
      <c r="D324" s="9">
        <f t="shared" si="41"/>
        <v>0</v>
      </c>
      <c r="E324" s="9">
        <f t="shared" si="39"/>
        <v>0</v>
      </c>
      <c r="F324" s="9">
        <f t="shared" si="38"/>
        <v>0</v>
      </c>
      <c r="G324" s="9">
        <f t="shared" si="42"/>
        <v>0</v>
      </c>
      <c r="H324" s="9">
        <f t="shared" si="43"/>
        <v>0</v>
      </c>
      <c r="I324" s="10">
        <f t="shared" si="36"/>
        <v>0</v>
      </c>
      <c r="K324" s="1">
        <v>0.105</v>
      </c>
    </row>
    <row r="325" spans="1:11" ht="15.95" customHeight="1" x14ac:dyDescent="0.3">
      <c r="A325" s="22">
        <f t="shared" si="40"/>
        <v>51774</v>
      </c>
      <c r="B325" s="20" t="str">
        <f t="shared" si="37"/>
        <v>A325</v>
      </c>
      <c r="C325" s="21">
        <v>314</v>
      </c>
      <c r="D325" s="9">
        <f t="shared" si="41"/>
        <v>0</v>
      </c>
      <c r="E325" s="9">
        <f t="shared" si="39"/>
        <v>0</v>
      </c>
      <c r="F325" s="9">
        <f t="shared" si="38"/>
        <v>0</v>
      </c>
      <c r="G325" s="9">
        <f t="shared" si="42"/>
        <v>0</v>
      </c>
      <c r="H325" s="9">
        <f t="shared" si="43"/>
        <v>0</v>
      </c>
      <c r="I325" s="10">
        <f t="shared" si="36"/>
        <v>0</v>
      </c>
      <c r="K325" s="1">
        <v>0.105</v>
      </c>
    </row>
    <row r="326" spans="1:11" ht="15.95" customHeight="1" x14ac:dyDescent="0.3">
      <c r="A326" s="22">
        <f t="shared" si="40"/>
        <v>51805</v>
      </c>
      <c r="B326" s="20" t="str">
        <f t="shared" si="37"/>
        <v>A326</v>
      </c>
      <c r="C326" s="21">
        <v>315</v>
      </c>
      <c r="D326" s="9">
        <f t="shared" si="41"/>
        <v>0</v>
      </c>
      <c r="E326" s="9">
        <f t="shared" si="39"/>
        <v>0</v>
      </c>
      <c r="F326" s="9">
        <f t="shared" si="38"/>
        <v>0</v>
      </c>
      <c r="G326" s="9">
        <f t="shared" si="42"/>
        <v>0</v>
      </c>
      <c r="H326" s="9">
        <f t="shared" si="43"/>
        <v>0</v>
      </c>
      <c r="I326" s="10">
        <f t="shared" si="36"/>
        <v>0</v>
      </c>
      <c r="K326" s="1">
        <v>0.105</v>
      </c>
    </row>
    <row r="327" spans="1:11" ht="15.95" customHeight="1" x14ac:dyDescent="0.3">
      <c r="A327" s="22">
        <f t="shared" si="40"/>
        <v>51835</v>
      </c>
      <c r="B327" s="20" t="str">
        <f t="shared" si="37"/>
        <v>A327</v>
      </c>
      <c r="C327" s="21">
        <v>316</v>
      </c>
      <c r="D327" s="9">
        <f t="shared" si="41"/>
        <v>0</v>
      </c>
      <c r="E327" s="9">
        <f t="shared" si="39"/>
        <v>0</v>
      </c>
      <c r="F327" s="9">
        <f t="shared" si="38"/>
        <v>0</v>
      </c>
      <c r="G327" s="9">
        <f t="shared" si="42"/>
        <v>0</v>
      </c>
      <c r="H327" s="9">
        <f t="shared" si="43"/>
        <v>0</v>
      </c>
      <c r="I327" s="10">
        <f t="shared" si="36"/>
        <v>0</v>
      </c>
      <c r="K327" s="1">
        <v>0.105</v>
      </c>
    </row>
    <row r="328" spans="1:11" ht="15.95" customHeight="1" x14ac:dyDescent="0.3">
      <c r="A328" s="22">
        <f t="shared" ref="A328:A371" si="44">DATE(YEAR(A327),MONTH(A327)+2,1-1)</f>
        <v>51866</v>
      </c>
      <c r="B328" s="20" t="str">
        <f t="shared" si="37"/>
        <v>A328</v>
      </c>
      <c r="C328" s="21">
        <v>317</v>
      </c>
      <c r="D328" s="9">
        <f t="shared" ref="D328:D371" si="45">IF(ROUND(H327,0)&gt;0,H327,0)</f>
        <v>0</v>
      </c>
      <c r="E328" s="9">
        <f t="shared" si="39"/>
        <v>0</v>
      </c>
      <c r="F328" s="9">
        <f t="shared" si="38"/>
        <v>0</v>
      </c>
      <c r="G328" s="9">
        <f t="shared" ref="G328:G371" si="46">E328-F328</f>
        <v>0</v>
      </c>
      <c r="H328" s="9">
        <f t="shared" ref="H328:H371" si="47">D328-G328</f>
        <v>0</v>
      </c>
      <c r="I328" s="10">
        <f t="shared" si="36"/>
        <v>0</v>
      </c>
      <c r="K328" s="1">
        <v>0.105</v>
      </c>
    </row>
    <row r="329" spans="1:11" ht="15.95" customHeight="1" x14ac:dyDescent="0.3">
      <c r="A329" s="22">
        <f t="shared" si="44"/>
        <v>51897</v>
      </c>
      <c r="B329" s="20" t="str">
        <f t="shared" si="37"/>
        <v>A329</v>
      </c>
      <c r="C329" s="21">
        <v>318</v>
      </c>
      <c r="D329" s="9">
        <f t="shared" si="45"/>
        <v>0</v>
      </c>
      <c r="E329" s="9">
        <f t="shared" si="39"/>
        <v>0</v>
      </c>
      <c r="F329" s="9">
        <f t="shared" si="38"/>
        <v>0</v>
      </c>
      <c r="G329" s="9">
        <f t="shared" si="46"/>
        <v>0</v>
      </c>
      <c r="H329" s="9">
        <f t="shared" si="47"/>
        <v>0</v>
      </c>
      <c r="I329" s="10">
        <f t="shared" si="36"/>
        <v>0</v>
      </c>
      <c r="K329" s="1">
        <v>0.105</v>
      </c>
    </row>
    <row r="330" spans="1:11" ht="15.95" customHeight="1" x14ac:dyDescent="0.3">
      <c r="A330" s="22">
        <f t="shared" si="44"/>
        <v>51925</v>
      </c>
      <c r="B330" s="20" t="str">
        <f t="shared" si="37"/>
        <v>A330</v>
      </c>
      <c r="C330" s="21">
        <v>319</v>
      </c>
      <c r="D330" s="9">
        <f t="shared" si="45"/>
        <v>0</v>
      </c>
      <c r="E330" s="9">
        <f t="shared" si="39"/>
        <v>0</v>
      </c>
      <c r="F330" s="9">
        <f t="shared" si="38"/>
        <v>0</v>
      </c>
      <c r="G330" s="9">
        <f t="shared" si="46"/>
        <v>0</v>
      </c>
      <c r="H330" s="9">
        <f t="shared" si="47"/>
        <v>0</v>
      </c>
      <c r="I330" s="10">
        <f t="shared" si="36"/>
        <v>0</v>
      </c>
      <c r="K330" s="1">
        <v>0.105</v>
      </c>
    </row>
    <row r="331" spans="1:11" ht="15.95" customHeight="1" x14ac:dyDescent="0.3">
      <c r="A331" s="22">
        <f t="shared" si="44"/>
        <v>51956</v>
      </c>
      <c r="B331" s="20" t="str">
        <f t="shared" si="37"/>
        <v>A331</v>
      </c>
      <c r="C331" s="21">
        <v>320</v>
      </c>
      <c r="D331" s="9">
        <f t="shared" si="45"/>
        <v>0</v>
      </c>
      <c r="E331" s="9">
        <f t="shared" si="39"/>
        <v>0</v>
      </c>
      <c r="F331" s="9">
        <f t="shared" si="38"/>
        <v>0</v>
      </c>
      <c r="G331" s="9">
        <f t="shared" si="46"/>
        <v>0</v>
      </c>
      <c r="H331" s="9">
        <f t="shared" si="47"/>
        <v>0</v>
      </c>
      <c r="I331" s="10">
        <f t="shared" si="36"/>
        <v>0</v>
      </c>
      <c r="K331" s="1">
        <v>0.105</v>
      </c>
    </row>
    <row r="332" spans="1:11" ht="15.95" customHeight="1" x14ac:dyDescent="0.3">
      <c r="A332" s="22">
        <f t="shared" si="44"/>
        <v>51986</v>
      </c>
      <c r="B332" s="20" t="str">
        <f t="shared" si="37"/>
        <v>A332</v>
      </c>
      <c r="C332" s="21">
        <v>321</v>
      </c>
      <c r="D332" s="9">
        <f t="shared" si="45"/>
        <v>0</v>
      </c>
      <c r="E332" s="9">
        <f t="shared" si="39"/>
        <v>0</v>
      </c>
      <c r="F332" s="9">
        <f t="shared" si="38"/>
        <v>0</v>
      </c>
      <c r="G332" s="9">
        <f t="shared" si="46"/>
        <v>0</v>
      </c>
      <c r="H332" s="9">
        <f t="shared" si="47"/>
        <v>0</v>
      </c>
      <c r="I332" s="10">
        <f t="shared" ref="I332:I371" si="48">H332/$D$3</f>
        <v>0</v>
      </c>
      <c r="K332" s="1">
        <v>0.105</v>
      </c>
    </row>
    <row r="333" spans="1:11" ht="15.95" customHeight="1" x14ac:dyDescent="0.3">
      <c r="A333" s="22">
        <f t="shared" si="44"/>
        <v>52017</v>
      </c>
      <c r="B333" s="20" t="str">
        <f t="shared" ref="B333:B371" si="49">"A"&amp;ROW(A333)</f>
        <v>A333</v>
      </c>
      <c r="C333" s="21">
        <v>322</v>
      </c>
      <c r="D333" s="9">
        <f t="shared" si="45"/>
        <v>0</v>
      </c>
      <c r="E333" s="9">
        <f t="shared" si="39"/>
        <v>0</v>
      </c>
      <c r="F333" s="9">
        <f t="shared" ref="F333:F371" si="50">D333*K333/12</f>
        <v>0</v>
      </c>
      <c r="G333" s="9">
        <f t="shared" si="46"/>
        <v>0</v>
      </c>
      <c r="H333" s="9">
        <f t="shared" si="47"/>
        <v>0</v>
      </c>
      <c r="I333" s="10">
        <f t="shared" si="48"/>
        <v>0</v>
      </c>
      <c r="K333" s="1">
        <v>0.105</v>
      </c>
    </row>
    <row r="334" spans="1:11" ht="15.95" customHeight="1" x14ac:dyDescent="0.3">
      <c r="A334" s="22">
        <f t="shared" si="44"/>
        <v>52047</v>
      </c>
      <c r="B334" s="20" t="str">
        <f t="shared" si="49"/>
        <v>A334</v>
      </c>
      <c r="C334" s="21">
        <v>323</v>
      </c>
      <c r="D334" s="9">
        <f t="shared" si="45"/>
        <v>0</v>
      </c>
      <c r="E334" s="9">
        <f t="shared" ref="E334:E371" si="51">IF($D$5+1-C334=0,0,PMT(K334/12,$D$5+1-C334,-$D334,0,0))</f>
        <v>0</v>
      </c>
      <c r="F334" s="9">
        <f t="shared" si="50"/>
        <v>0</v>
      </c>
      <c r="G334" s="9">
        <f t="shared" si="46"/>
        <v>0</v>
      </c>
      <c r="H334" s="9">
        <f t="shared" si="47"/>
        <v>0</v>
      </c>
      <c r="I334" s="10">
        <f t="shared" si="48"/>
        <v>0</v>
      </c>
      <c r="K334" s="1">
        <v>0.105</v>
      </c>
    </row>
    <row r="335" spans="1:11" ht="15.95" customHeight="1" x14ac:dyDescent="0.3">
      <c r="A335" s="22">
        <f t="shared" si="44"/>
        <v>52078</v>
      </c>
      <c r="B335" s="20" t="str">
        <f t="shared" si="49"/>
        <v>A335</v>
      </c>
      <c r="C335" s="21">
        <v>324</v>
      </c>
      <c r="D335" s="9">
        <f t="shared" si="45"/>
        <v>0</v>
      </c>
      <c r="E335" s="9">
        <f t="shared" si="51"/>
        <v>0</v>
      </c>
      <c r="F335" s="9">
        <f t="shared" si="50"/>
        <v>0</v>
      </c>
      <c r="G335" s="9">
        <f t="shared" si="46"/>
        <v>0</v>
      </c>
      <c r="H335" s="9">
        <f t="shared" si="47"/>
        <v>0</v>
      </c>
      <c r="I335" s="10">
        <f t="shared" si="48"/>
        <v>0</v>
      </c>
      <c r="K335" s="1">
        <v>0.105</v>
      </c>
    </row>
    <row r="336" spans="1:11" ht="15.95" customHeight="1" x14ac:dyDescent="0.3">
      <c r="A336" s="22">
        <f t="shared" si="44"/>
        <v>52109</v>
      </c>
      <c r="B336" s="20" t="str">
        <f t="shared" si="49"/>
        <v>A336</v>
      </c>
      <c r="C336" s="21">
        <v>325</v>
      </c>
      <c r="D336" s="9">
        <f t="shared" si="45"/>
        <v>0</v>
      </c>
      <c r="E336" s="9">
        <f t="shared" si="51"/>
        <v>0</v>
      </c>
      <c r="F336" s="9">
        <f t="shared" si="50"/>
        <v>0</v>
      </c>
      <c r="G336" s="9">
        <f t="shared" si="46"/>
        <v>0</v>
      </c>
      <c r="H336" s="9">
        <f t="shared" si="47"/>
        <v>0</v>
      </c>
      <c r="I336" s="10">
        <f t="shared" si="48"/>
        <v>0</v>
      </c>
      <c r="K336" s="1">
        <v>0.105</v>
      </c>
    </row>
    <row r="337" spans="1:11" ht="15.95" customHeight="1" x14ac:dyDescent="0.3">
      <c r="A337" s="22">
        <f t="shared" si="44"/>
        <v>52139</v>
      </c>
      <c r="B337" s="20" t="str">
        <f t="shared" si="49"/>
        <v>A337</v>
      </c>
      <c r="C337" s="21">
        <v>326</v>
      </c>
      <c r="D337" s="9">
        <f t="shared" si="45"/>
        <v>0</v>
      </c>
      <c r="E337" s="9">
        <f t="shared" si="51"/>
        <v>0</v>
      </c>
      <c r="F337" s="9">
        <f t="shared" si="50"/>
        <v>0</v>
      </c>
      <c r="G337" s="9">
        <f t="shared" si="46"/>
        <v>0</v>
      </c>
      <c r="H337" s="9">
        <f t="shared" si="47"/>
        <v>0</v>
      </c>
      <c r="I337" s="10">
        <f t="shared" si="48"/>
        <v>0</v>
      </c>
      <c r="K337" s="1">
        <v>0.105</v>
      </c>
    </row>
    <row r="338" spans="1:11" ht="15.95" customHeight="1" x14ac:dyDescent="0.3">
      <c r="A338" s="22">
        <f t="shared" si="44"/>
        <v>52170</v>
      </c>
      <c r="B338" s="20" t="str">
        <f t="shared" si="49"/>
        <v>A338</v>
      </c>
      <c r="C338" s="21">
        <v>327</v>
      </c>
      <c r="D338" s="9">
        <f t="shared" si="45"/>
        <v>0</v>
      </c>
      <c r="E338" s="9">
        <f t="shared" si="51"/>
        <v>0</v>
      </c>
      <c r="F338" s="9">
        <f t="shared" si="50"/>
        <v>0</v>
      </c>
      <c r="G338" s="9">
        <f t="shared" si="46"/>
        <v>0</v>
      </c>
      <c r="H338" s="9">
        <f t="shared" si="47"/>
        <v>0</v>
      </c>
      <c r="I338" s="10">
        <f t="shared" si="48"/>
        <v>0</v>
      </c>
      <c r="K338" s="1">
        <v>0.105</v>
      </c>
    </row>
    <row r="339" spans="1:11" ht="15.95" customHeight="1" x14ac:dyDescent="0.3">
      <c r="A339" s="22">
        <f t="shared" si="44"/>
        <v>52200</v>
      </c>
      <c r="B339" s="20" t="str">
        <f t="shared" si="49"/>
        <v>A339</v>
      </c>
      <c r="C339" s="21">
        <v>328</v>
      </c>
      <c r="D339" s="9">
        <f t="shared" si="45"/>
        <v>0</v>
      </c>
      <c r="E339" s="9">
        <f t="shared" si="51"/>
        <v>0</v>
      </c>
      <c r="F339" s="9">
        <f t="shared" si="50"/>
        <v>0</v>
      </c>
      <c r="G339" s="9">
        <f t="shared" si="46"/>
        <v>0</v>
      </c>
      <c r="H339" s="9">
        <f t="shared" si="47"/>
        <v>0</v>
      </c>
      <c r="I339" s="10">
        <f t="shared" si="48"/>
        <v>0</v>
      </c>
      <c r="K339" s="1">
        <v>0.105</v>
      </c>
    </row>
    <row r="340" spans="1:11" ht="15.95" customHeight="1" x14ac:dyDescent="0.3">
      <c r="A340" s="22">
        <f t="shared" si="44"/>
        <v>52231</v>
      </c>
      <c r="B340" s="20" t="str">
        <f t="shared" si="49"/>
        <v>A340</v>
      </c>
      <c r="C340" s="21">
        <v>329</v>
      </c>
      <c r="D340" s="9">
        <f t="shared" si="45"/>
        <v>0</v>
      </c>
      <c r="E340" s="9">
        <f t="shared" si="51"/>
        <v>0</v>
      </c>
      <c r="F340" s="9">
        <f t="shared" si="50"/>
        <v>0</v>
      </c>
      <c r="G340" s="9">
        <f t="shared" si="46"/>
        <v>0</v>
      </c>
      <c r="H340" s="9">
        <f t="shared" si="47"/>
        <v>0</v>
      </c>
      <c r="I340" s="10">
        <f t="shared" si="48"/>
        <v>0</v>
      </c>
      <c r="K340" s="1">
        <v>0.105</v>
      </c>
    </row>
    <row r="341" spans="1:11" ht="15.95" customHeight="1" x14ac:dyDescent="0.3">
      <c r="A341" s="22">
        <f t="shared" si="44"/>
        <v>52262</v>
      </c>
      <c r="B341" s="20" t="str">
        <f t="shared" si="49"/>
        <v>A341</v>
      </c>
      <c r="C341" s="21">
        <v>330</v>
      </c>
      <c r="D341" s="9">
        <f t="shared" si="45"/>
        <v>0</v>
      </c>
      <c r="E341" s="9">
        <f t="shared" si="51"/>
        <v>0</v>
      </c>
      <c r="F341" s="9">
        <f t="shared" si="50"/>
        <v>0</v>
      </c>
      <c r="G341" s="9">
        <f t="shared" si="46"/>
        <v>0</v>
      </c>
      <c r="H341" s="9">
        <f t="shared" si="47"/>
        <v>0</v>
      </c>
      <c r="I341" s="10">
        <f t="shared" si="48"/>
        <v>0</v>
      </c>
      <c r="K341" s="1">
        <v>0.105</v>
      </c>
    </row>
    <row r="342" spans="1:11" ht="15.95" customHeight="1" x14ac:dyDescent="0.3">
      <c r="A342" s="22">
        <f t="shared" si="44"/>
        <v>52290</v>
      </c>
      <c r="B342" s="20" t="str">
        <f t="shared" si="49"/>
        <v>A342</v>
      </c>
      <c r="C342" s="21">
        <v>331</v>
      </c>
      <c r="D342" s="9">
        <f t="shared" si="45"/>
        <v>0</v>
      </c>
      <c r="E342" s="9">
        <f t="shared" si="51"/>
        <v>0</v>
      </c>
      <c r="F342" s="9">
        <f t="shared" si="50"/>
        <v>0</v>
      </c>
      <c r="G342" s="9">
        <f t="shared" si="46"/>
        <v>0</v>
      </c>
      <c r="H342" s="9">
        <f t="shared" si="47"/>
        <v>0</v>
      </c>
      <c r="I342" s="10">
        <f t="shared" si="48"/>
        <v>0</v>
      </c>
      <c r="K342" s="1">
        <v>0.105</v>
      </c>
    </row>
    <row r="343" spans="1:11" ht="15.95" customHeight="1" x14ac:dyDescent="0.3">
      <c r="A343" s="22">
        <f t="shared" si="44"/>
        <v>52321</v>
      </c>
      <c r="B343" s="20" t="str">
        <f t="shared" si="49"/>
        <v>A343</v>
      </c>
      <c r="C343" s="21">
        <v>332</v>
      </c>
      <c r="D343" s="9">
        <f t="shared" si="45"/>
        <v>0</v>
      </c>
      <c r="E343" s="9">
        <f t="shared" si="51"/>
        <v>0</v>
      </c>
      <c r="F343" s="9">
        <f t="shared" si="50"/>
        <v>0</v>
      </c>
      <c r="G343" s="9">
        <f t="shared" si="46"/>
        <v>0</v>
      </c>
      <c r="H343" s="9">
        <f t="shared" si="47"/>
        <v>0</v>
      </c>
      <c r="I343" s="10">
        <f t="shared" si="48"/>
        <v>0</v>
      </c>
      <c r="K343" s="1">
        <v>0.105</v>
      </c>
    </row>
    <row r="344" spans="1:11" ht="15.95" customHeight="1" x14ac:dyDescent="0.3">
      <c r="A344" s="22">
        <f t="shared" si="44"/>
        <v>52351</v>
      </c>
      <c r="B344" s="20" t="str">
        <f t="shared" si="49"/>
        <v>A344</v>
      </c>
      <c r="C344" s="21">
        <v>333</v>
      </c>
      <c r="D344" s="9">
        <f t="shared" si="45"/>
        <v>0</v>
      </c>
      <c r="E344" s="9">
        <f t="shared" si="51"/>
        <v>0</v>
      </c>
      <c r="F344" s="9">
        <f t="shared" si="50"/>
        <v>0</v>
      </c>
      <c r="G344" s="9">
        <f t="shared" si="46"/>
        <v>0</v>
      </c>
      <c r="H344" s="9">
        <f t="shared" si="47"/>
        <v>0</v>
      </c>
      <c r="I344" s="10">
        <f t="shared" si="48"/>
        <v>0</v>
      </c>
      <c r="K344" s="1">
        <v>0.105</v>
      </c>
    </row>
    <row r="345" spans="1:11" ht="15.95" customHeight="1" x14ac:dyDescent="0.3">
      <c r="A345" s="22">
        <f t="shared" si="44"/>
        <v>52382</v>
      </c>
      <c r="B345" s="20" t="str">
        <f t="shared" si="49"/>
        <v>A345</v>
      </c>
      <c r="C345" s="21">
        <v>334</v>
      </c>
      <c r="D345" s="9">
        <f t="shared" si="45"/>
        <v>0</v>
      </c>
      <c r="E345" s="9">
        <f t="shared" si="51"/>
        <v>0</v>
      </c>
      <c r="F345" s="9">
        <f t="shared" si="50"/>
        <v>0</v>
      </c>
      <c r="G345" s="9">
        <f t="shared" si="46"/>
        <v>0</v>
      </c>
      <c r="H345" s="9">
        <f t="shared" si="47"/>
        <v>0</v>
      </c>
      <c r="I345" s="10">
        <f t="shared" si="48"/>
        <v>0</v>
      </c>
      <c r="K345" s="1">
        <v>0.105</v>
      </c>
    </row>
    <row r="346" spans="1:11" ht="15.95" customHeight="1" x14ac:dyDescent="0.3">
      <c r="A346" s="22">
        <f t="shared" si="44"/>
        <v>52412</v>
      </c>
      <c r="B346" s="20" t="str">
        <f t="shared" si="49"/>
        <v>A346</v>
      </c>
      <c r="C346" s="21">
        <v>335</v>
      </c>
      <c r="D346" s="9">
        <f t="shared" si="45"/>
        <v>0</v>
      </c>
      <c r="E346" s="9">
        <f t="shared" si="51"/>
        <v>0</v>
      </c>
      <c r="F346" s="9">
        <f t="shared" si="50"/>
        <v>0</v>
      </c>
      <c r="G346" s="9">
        <f t="shared" si="46"/>
        <v>0</v>
      </c>
      <c r="H346" s="9">
        <f t="shared" si="47"/>
        <v>0</v>
      </c>
      <c r="I346" s="10">
        <f t="shared" si="48"/>
        <v>0</v>
      </c>
      <c r="K346" s="1">
        <v>0.105</v>
      </c>
    </row>
    <row r="347" spans="1:11" ht="15.95" customHeight="1" x14ac:dyDescent="0.3">
      <c r="A347" s="22">
        <f t="shared" si="44"/>
        <v>52443</v>
      </c>
      <c r="B347" s="20" t="str">
        <f t="shared" si="49"/>
        <v>A347</v>
      </c>
      <c r="C347" s="21">
        <v>336</v>
      </c>
      <c r="D347" s="9">
        <f t="shared" si="45"/>
        <v>0</v>
      </c>
      <c r="E347" s="9">
        <f t="shared" si="51"/>
        <v>0</v>
      </c>
      <c r="F347" s="9">
        <f t="shared" si="50"/>
        <v>0</v>
      </c>
      <c r="G347" s="9">
        <f t="shared" si="46"/>
        <v>0</v>
      </c>
      <c r="H347" s="9">
        <f t="shared" si="47"/>
        <v>0</v>
      </c>
      <c r="I347" s="10">
        <f t="shared" si="48"/>
        <v>0</v>
      </c>
      <c r="K347" s="1">
        <v>0.105</v>
      </c>
    </row>
    <row r="348" spans="1:11" ht="15.95" customHeight="1" x14ac:dyDescent="0.3">
      <c r="A348" s="22">
        <f t="shared" si="44"/>
        <v>52474</v>
      </c>
      <c r="B348" s="20" t="str">
        <f t="shared" si="49"/>
        <v>A348</v>
      </c>
      <c r="C348" s="21">
        <v>337</v>
      </c>
      <c r="D348" s="9">
        <f t="shared" si="45"/>
        <v>0</v>
      </c>
      <c r="E348" s="9">
        <f t="shared" si="51"/>
        <v>0</v>
      </c>
      <c r="F348" s="9">
        <f t="shared" si="50"/>
        <v>0</v>
      </c>
      <c r="G348" s="9">
        <f t="shared" si="46"/>
        <v>0</v>
      </c>
      <c r="H348" s="9">
        <f t="shared" si="47"/>
        <v>0</v>
      </c>
      <c r="I348" s="10">
        <f t="shared" si="48"/>
        <v>0</v>
      </c>
      <c r="K348" s="1">
        <v>0.105</v>
      </c>
    </row>
    <row r="349" spans="1:11" ht="15.95" customHeight="1" x14ac:dyDescent="0.3">
      <c r="A349" s="22">
        <f t="shared" si="44"/>
        <v>52504</v>
      </c>
      <c r="B349" s="20" t="str">
        <f t="shared" si="49"/>
        <v>A349</v>
      </c>
      <c r="C349" s="21">
        <v>338</v>
      </c>
      <c r="D349" s="9">
        <f t="shared" si="45"/>
        <v>0</v>
      </c>
      <c r="E349" s="9">
        <f t="shared" si="51"/>
        <v>0</v>
      </c>
      <c r="F349" s="9">
        <f t="shared" si="50"/>
        <v>0</v>
      </c>
      <c r="G349" s="9">
        <f t="shared" si="46"/>
        <v>0</v>
      </c>
      <c r="H349" s="9">
        <f t="shared" si="47"/>
        <v>0</v>
      </c>
      <c r="I349" s="10">
        <f t="shared" si="48"/>
        <v>0</v>
      </c>
      <c r="K349" s="1">
        <v>0.105</v>
      </c>
    </row>
    <row r="350" spans="1:11" ht="15.95" customHeight="1" x14ac:dyDescent="0.3">
      <c r="A350" s="22">
        <f t="shared" si="44"/>
        <v>52535</v>
      </c>
      <c r="B350" s="20" t="str">
        <f t="shared" si="49"/>
        <v>A350</v>
      </c>
      <c r="C350" s="21">
        <v>339</v>
      </c>
      <c r="D350" s="9">
        <f t="shared" si="45"/>
        <v>0</v>
      </c>
      <c r="E350" s="9">
        <f t="shared" si="51"/>
        <v>0</v>
      </c>
      <c r="F350" s="9">
        <f t="shared" si="50"/>
        <v>0</v>
      </c>
      <c r="G350" s="9">
        <f t="shared" si="46"/>
        <v>0</v>
      </c>
      <c r="H350" s="9">
        <f t="shared" si="47"/>
        <v>0</v>
      </c>
      <c r="I350" s="10">
        <f t="shared" si="48"/>
        <v>0</v>
      </c>
      <c r="K350" s="1">
        <v>0.105</v>
      </c>
    </row>
    <row r="351" spans="1:11" ht="15.95" customHeight="1" x14ac:dyDescent="0.3">
      <c r="A351" s="22">
        <f t="shared" si="44"/>
        <v>52565</v>
      </c>
      <c r="B351" s="20" t="str">
        <f t="shared" si="49"/>
        <v>A351</v>
      </c>
      <c r="C351" s="21">
        <v>340</v>
      </c>
      <c r="D351" s="9">
        <f t="shared" si="45"/>
        <v>0</v>
      </c>
      <c r="E351" s="9">
        <f t="shared" si="51"/>
        <v>0</v>
      </c>
      <c r="F351" s="9">
        <f t="shared" si="50"/>
        <v>0</v>
      </c>
      <c r="G351" s="9">
        <f t="shared" si="46"/>
        <v>0</v>
      </c>
      <c r="H351" s="9">
        <f t="shared" si="47"/>
        <v>0</v>
      </c>
      <c r="I351" s="10">
        <f t="shared" si="48"/>
        <v>0</v>
      </c>
      <c r="K351" s="1">
        <v>0.105</v>
      </c>
    </row>
    <row r="352" spans="1:11" ht="15.95" customHeight="1" x14ac:dyDescent="0.3">
      <c r="A352" s="22">
        <f t="shared" si="44"/>
        <v>52596</v>
      </c>
      <c r="B352" s="20" t="str">
        <f t="shared" si="49"/>
        <v>A352</v>
      </c>
      <c r="C352" s="21">
        <v>341</v>
      </c>
      <c r="D352" s="9">
        <f t="shared" si="45"/>
        <v>0</v>
      </c>
      <c r="E352" s="9">
        <f t="shared" si="51"/>
        <v>0</v>
      </c>
      <c r="F352" s="9">
        <f t="shared" si="50"/>
        <v>0</v>
      </c>
      <c r="G352" s="9">
        <f t="shared" si="46"/>
        <v>0</v>
      </c>
      <c r="H352" s="9">
        <f t="shared" si="47"/>
        <v>0</v>
      </c>
      <c r="I352" s="10">
        <f t="shared" si="48"/>
        <v>0</v>
      </c>
      <c r="K352" s="1">
        <v>0.105</v>
      </c>
    </row>
    <row r="353" spans="1:11" ht="15.95" customHeight="1" x14ac:dyDescent="0.3">
      <c r="A353" s="22">
        <f t="shared" si="44"/>
        <v>52627</v>
      </c>
      <c r="B353" s="20" t="str">
        <f t="shared" si="49"/>
        <v>A353</v>
      </c>
      <c r="C353" s="21">
        <v>342</v>
      </c>
      <c r="D353" s="9">
        <f t="shared" si="45"/>
        <v>0</v>
      </c>
      <c r="E353" s="9">
        <f t="shared" si="51"/>
        <v>0</v>
      </c>
      <c r="F353" s="9">
        <f t="shared" si="50"/>
        <v>0</v>
      </c>
      <c r="G353" s="9">
        <f t="shared" si="46"/>
        <v>0</v>
      </c>
      <c r="H353" s="9">
        <f t="shared" si="47"/>
        <v>0</v>
      </c>
      <c r="I353" s="10">
        <f t="shared" si="48"/>
        <v>0</v>
      </c>
      <c r="K353" s="1">
        <v>0.105</v>
      </c>
    </row>
    <row r="354" spans="1:11" ht="15.95" customHeight="1" x14ac:dyDescent="0.3">
      <c r="A354" s="22">
        <f t="shared" si="44"/>
        <v>52656</v>
      </c>
      <c r="B354" s="20" t="str">
        <f t="shared" si="49"/>
        <v>A354</v>
      </c>
      <c r="C354" s="21">
        <v>343</v>
      </c>
      <c r="D354" s="9">
        <f t="shared" si="45"/>
        <v>0</v>
      </c>
      <c r="E354" s="9">
        <f t="shared" si="51"/>
        <v>0</v>
      </c>
      <c r="F354" s="9">
        <f t="shared" si="50"/>
        <v>0</v>
      </c>
      <c r="G354" s="9">
        <f t="shared" si="46"/>
        <v>0</v>
      </c>
      <c r="H354" s="9">
        <f t="shared" si="47"/>
        <v>0</v>
      </c>
      <c r="I354" s="10">
        <f t="shared" si="48"/>
        <v>0</v>
      </c>
      <c r="K354" s="1">
        <v>0.105</v>
      </c>
    </row>
    <row r="355" spans="1:11" ht="15.95" customHeight="1" x14ac:dyDescent="0.3">
      <c r="A355" s="22">
        <f t="shared" si="44"/>
        <v>52687</v>
      </c>
      <c r="B355" s="20" t="str">
        <f t="shared" si="49"/>
        <v>A355</v>
      </c>
      <c r="C355" s="21">
        <v>344</v>
      </c>
      <c r="D355" s="9">
        <f t="shared" si="45"/>
        <v>0</v>
      </c>
      <c r="E355" s="9">
        <f t="shared" si="51"/>
        <v>0</v>
      </c>
      <c r="F355" s="9">
        <f t="shared" si="50"/>
        <v>0</v>
      </c>
      <c r="G355" s="9">
        <f t="shared" si="46"/>
        <v>0</v>
      </c>
      <c r="H355" s="9">
        <f t="shared" si="47"/>
        <v>0</v>
      </c>
      <c r="I355" s="10">
        <f t="shared" si="48"/>
        <v>0</v>
      </c>
      <c r="K355" s="1">
        <v>0.105</v>
      </c>
    </row>
    <row r="356" spans="1:11" ht="15.95" customHeight="1" x14ac:dyDescent="0.3">
      <c r="A356" s="22">
        <f t="shared" si="44"/>
        <v>52717</v>
      </c>
      <c r="B356" s="20" t="str">
        <f t="shared" si="49"/>
        <v>A356</v>
      </c>
      <c r="C356" s="21">
        <v>345</v>
      </c>
      <c r="D356" s="9">
        <f t="shared" si="45"/>
        <v>0</v>
      </c>
      <c r="E356" s="9">
        <f t="shared" si="51"/>
        <v>0</v>
      </c>
      <c r="F356" s="9">
        <f t="shared" si="50"/>
        <v>0</v>
      </c>
      <c r="G356" s="9">
        <f t="shared" si="46"/>
        <v>0</v>
      </c>
      <c r="H356" s="9">
        <f t="shared" si="47"/>
        <v>0</v>
      </c>
      <c r="I356" s="10">
        <f t="shared" si="48"/>
        <v>0</v>
      </c>
      <c r="K356" s="1">
        <v>0.105</v>
      </c>
    </row>
    <row r="357" spans="1:11" ht="15.95" customHeight="1" x14ac:dyDescent="0.3">
      <c r="A357" s="22">
        <f t="shared" si="44"/>
        <v>52748</v>
      </c>
      <c r="B357" s="20" t="str">
        <f t="shared" si="49"/>
        <v>A357</v>
      </c>
      <c r="C357" s="21">
        <v>346</v>
      </c>
      <c r="D357" s="9">
        <f t="shared" si="45"/>
        <v>0</v>
      </c>
      <c r="E357" s="9">
        <f t="shared" si="51"/>
        <v>0</v>
      </c>
      <c r="F357" s="9">
        <f t="shared" si="50"/>
        <v>0</v>
      </c>
      <c r="G357" s="9">
        <f t="shared" si="46"/>
        <v>0</v>
      </c>
      <c r="H357" s="9">
        <f t="shared" si="47"/>
        <v>0</v>
      </c>
      <c r="I357" s="10">
        <f t="shared" si="48"/>
        <v>0</v>
      </c>
      <c r="K357" s="1">
        <v>0.105</v>
      </c>
    </row>
    <row r="358" spans="1:11" ht="15.95" customHeight="1" x14ac:dyDescent="0.3">
      <c r="A358" s="22">
        <f t="shared" si="44"/>
        <v>52778</v>
      </c>
      <c r="B358" s="20" t="str">
        <f t="shared" si="49"/>
        <v>A358</v>
      </c>
      <c r="C358" s="21">
        <v>347</v>
      </c>
      <c r="D358" s="9">
        <f t="shared" si="45"/>
        <v>0</v>
      </c>
      <c r="E358" s="9">
        <f t="shared" si="51"/>
        <v>0</v>
      </c>
      <c r="F358" s="9">
        <f t="shared" si="50"/>
        <v>0</v>
      </c>
      <c r="G358" s="9">
        <f t="shared" si="46"/>
        <v>0</v>
      </c>
      <c r="H358" s="9">
        <f t="shared" si="47"/>
        <v>0</v>
      </c>
      <c r="I358" s="10">
        <f t="shared" si="48"/>
        <v>0</v>
      </c>
      <c r="K358" s="1">
        <v>0.105</v>
      </c>
    </row>
    <row r="359" spans="1:11" ht="15.95" customHeight="1" x14ac:dyDescent="0.3">
      <c r="A359" s="22">
        <f t="shared" si="44"/>
        <v>52809</v>
      </c>
      <c r="B359" s="20" t="str">
        <f t="shared" si="49"/>
        <v>A359</v>
      </c>
      <c r="C359" s="21">
        <v>348</v>
      </c>
      <c r="D359" s="9">
        <f t="shared" si="45"/>
        <v>0</v>
      </c>
      <c r="E359" s="9">
        <f t="shared" si="51"/>
        <v>0</v>
      </c>
      <c r="F359" s="9">
        <f t="shared" si="50"/>
        <v>0</v>
      </c>
      <c r="G359" s="9">
        <f t="shared" si="46"/>
        <v>0</v>
      </c>
      <c r="H359" s="9">
        <f t="shared" si="47"/>
        <v>0</v>
      </c>
      <c r="I359" s="10">
        <f t="shared" si="48"/>
        <v>0</v>
      </c>
      <c r="K359" s="1">
        <v>0.105</v>
      </c>
    </row>
    <row r="360" spans="1:11" ht="15.95" customHeight="1" x14ac:dyDescent="0.3">
      <c r="A360" s="22">
        <f t="shared" si="44"/>
        <v>52840</v>
      </c>
      <c r="B360" s="20" t="str">
        <f t="shared" si="49"/>
        <v>A360</v>
      </c>
      <c r="C360" s="21">
        <v>349</v>
      </c>
      <c r="D360" s="9">
        <f t="shared" si="45"/>
        <v>0</v>
      </c>
      <c r="E360" s="9">
        <f t="shared" si="51"/>
        <v>0</v>
      </c>
      <c r="F360" s="9">
        <f t="shared" si="50"/>
        <v>0</v>
      </c>
      <c r="G360" s="9">
        <f t="shared" si="46"/>
        <v>0</v>
      </c>
      <c r="H360" s="9">
        <f t="shared" si="47"/>
        <v>0</v>
      </c>
      <c r="I360" s="10">
        <f t="shared" si="48"/>
        <v>0</v>
      </c>
      <c r="K360" s="1">
        <v>0.105</v>
      </c>
    </row>
    <row r="361" spans="1:11" ht="15.95" customHeight="1" x14ac:dyDescent="0.3">
      <c r="A361" s="22">
        <f t="shared" si="44"/>
        <v>52870</v>
      </c>
      <c r="B361" s="20" t="str">
        <f t="shared" si="49"/>
        <v>A361</v>
      </c>
      <c r="C361" s="21">
        <v>350</v>
      </c>
      <c r="D361" s="9">
        <f t="shared" si="45"/>
        <v>0</v>
      </c>
      <c r="E361" s="9">
        <f t="shared" si="51"/>
        <v>0</v>
      </c>
      <c r="F361" s="9">
        <f t="shared" si="50"/>
        <v>0</v>
      </c>
      <c r="G361" s="9">
        <f t="shared" si="46"/>
        <v>0</v>
      </c>
      <c r="H361" s="9">
        <f t="shared" si="47"/>
        <v>0</v>
      </c>
      <c r="I361" s="10">
        <f t="shared" si="48"/>
        <v>0</v>
      </c>
      <c r="K361" s="1">
        <v>0.105</v>
      </c>
    </row>
    <row r="362" spans="1:11" ht="15.95" customHeight="1" x14ac:dyDescent="0.3">
      <c r="A362" s="22">
        <f t="shared" si="44"/>
        <v>52901</v>
      </c>
      <c r="B362" s="20" t="str">
        <f t="shared" si="49"/>
        <v>A362</v>
      </c>
      <c r="C362" s="21">
        <v>351</v>
      </c>
      <c r="D362" s="9">
        <f t="shared" si="45"/>
        <v>0</v>
      </c>
      <c r="E362" s="9">
        <f t="shared" si="51"/>
        <v>0</v>
      </c>
      <c r="F362" s="9">
        <f t="shared" si="50"/>
        <v>0</v>
      </c>
      <c r="G362" s="9">
        <f t="shared" si="46"/>
        <v>0</v>
      </c>
      <c r="H362" s="9">
        <f t="shared" si="47"/>
        <v>0</v>
      </c>
      <c r="I362" s="10">
        <f t="shared" si="48"/>
        <v>0</v>
      </c>
      <c r="K362" s="1">
        <v>0.105</v>
      </c>
    </row>
    <row r="363" spans="1:11" ht="15.95" customHeight="1" x14ac:dyDescent="0.3">
      <c r="A363" s="22">
        <f t="shared" si="44"/>
        <v>52931</v>
      </c>
      <c r="B363" s="20" t="str">
        <f t="shared" si="49"/>
        <v>A363</v>
      </c>
      <c r="C363" s="21">
        <v>352</v>
      </c>
      <c r="D363" s="9">
        <f t="shared" si="45"/>
        <v>0</v>
      </c>
      <c r="E363" s="9">
        <f t="shared" si="51"/>
        <v>0</v>
      </c>
      <c r="F363" s="9">
        <f t="shared" si="50"/>
        <v>0</v>
      </c>
      <c r="G363" s="9">
        <f t="shared" si="46"/>
        <v>0</v>
      </c>
      <c r="H363" s="9">
        <f t="shared" si="47"/>
        <v>0</v>
      </c>
      <c r="I363" s="10">
        <f t="shared" si="48"/>
        <v>0</v>
      </c>
      <c r="K363" s="1">
        <v>0.105</v>
      </c>
    </row>
    <row r="364" spans="1:11" ht="15.95" customHeight="1" x14ac:dyDescent="0.3">
      <c r="A364" s="22">
        <f t="shared" si="44"/>
        <v>52962</v>
      </c>
      <c r="B364" s="20" t="str">
        <f t="shared" si="49"/>
        <v>A364</v>
      </c>
      <c r="C364" s="21">
        <v>353</v>
      </c>
      <c r="D364" s="9">
        <f t="shared" si="45"/>
        <v>0</v>
      </c>
      <c r="E364" s="9">
        <f t="shared" si="51"/>
        <v>0</v>
      </c>
      <c r="F364" s="9">
        <f t="shared" si="50"/>
        <v>0</v>
      </c>
      <c r="G364" s="9">
        <f t="shared" si="46"/>
        <v>0</v>
      </c>
      <c r="H364" s="9">
        <f t="shared" si="47"/>
        <v>0</v>
      </c>
      <c r="I364" s="10">
        <f t="shared" si="48"/>
        <v>0</v>
      </c>
      <c r="K364" s="1">
        <v>0.105</v>
      </c>
    </row>
    <row r="365" spans="1:11" ht="15.95" customHeight="1" x14ac:dyDescent="0.3">
      <c r="A365" s="22">
        <f t="shared" si="44"/>
        <v>52993</v>
      </c>
      <c r="B365" s="20" t="str">
        <f t="shared" si="49"/>
        <v>A365</v>
      </c>
      <c r="C365" s="21">
        <v>354</v>
      </c>
      <c r="D365" s="9">
        <f t="shared" si="45"/>
        <v>0</v>
      </c>
      <c r="E365" s="9">
        <f t="shared" si="51"/>
        <v>0</v>
      </c>
      <c r="F365" s="9">
        <f t="shared" si="50"/>
        <v>0</v>
      </c>
      <c r="G365" s="9">
        <f t="shared" si="46"/>
        <v>0</v>
      </c>
      <c r="H365" s="9">
        <f t="shared" si="47"/>
        <v>0</v>
      </c>
      <c r="I365" s="10">
        <f t="shared" si="48"/>
        <v>0</v>
      </c>
      <c r="K365" s="1">
        <v>0.105</v>
      </c>
    </row>
    <row r="366" spans="1:11" ht="15.95" customHeight="1" x14ac:dyDescent="0.3">
      <c r="A366" s="22">
        <f t="shared" si="44"/>
        <v>53021</v>
      </c>
      <c r="B366" s="20" t="str">
        <f t="shared" si="49"/>
        <v>A366</v>
      </c>
      <c r="C366" s="21">
        <v>355</v>
      </c>
      <c r="D366" s="9">
        <f t="shared" si="45"/>
        <v>0</v>
      </c>
      <c r="E366" s="9">
        <f t="shared" si="51"/>
        <v>0</v>
      </c>
      <c r="F366" s="9">
        <f t="shared" si="50"/>
        <v>0</v>
      </c>
      <c r="G366" s="9">
        <f t="shared" si="46"/>
        <v>0</v>
      </c>
      <c r="H366" s="9">
        <f t="shared" si="47"/>
        <v>0</v>
      </c>
      <c r="I366" s="10">
        <f t="shared" si="48"/>
        <v>0</v>
      </c>
      <c r="K366" s="1">
        <v>0.105</v>
      </c>
    </row>
    <row r="367" spans="1:11" ht="15.95" customHeight="1" x14ac:dyDescent="0.3">
      <c r="A367" s="22">
        <f t="shared" si="44"/>
        <v>53052</v>
      </c>
      <c r="B367" s="20" t="str">
        <f t="shared" si="49"/>
        <v>A367</v>
      </c>
      <c r="C367" s="21">
        <v>356</v>
      </c>
      <c r="D367" s="9">
        <f t="shared" si="45"/>
        <v>0</v>
      </c>
      <c r="E367" s="9">
        <f t="shared" si="51"/>
        <v>0</v>
      </c>
      <c r="F367" s="9">
        <f t="shared" si="50"/>
        <v>0</v>
      </c>
      <c r="G367" s="9">
        <f t="shared" si="46"/>
        <v>0</v>
      </c>
      <c r="H367" s="9">
        <f t="shared" si="47"/>
        <v>0</v>
      </c>
      <c r="I367" s="10">
        <f t="shared" si="48"/>
        <v>0</v>
      </c>
      <c r="K367" s="1">
        <v>0.105</v>
      </c>
    </row>
    <row r="368" spans="1:11" ht="15.95" customHeight="1" x14ac:dyDescent="0.3">
      <c r="A368" s="22">
        <f t="shared" si="44"/>
        <v>53082</v>
      </c>
      <c r="B368" s="20" t="str">
        <f t="shared" si="49"/>
        <v>A368</v>
      </c>
      <c r="C368" s="21">
        <v>357</v>
      </c>
      <c r="D368" s="9">
        <f t="shared" si="45"/>
        <v>0</v>
      </c>
      <c r="E368" s="9">
        <f t="shared" si="51"/>
        <v>0</v>
      </c>
      <c r="F368" s="9">
        <f t="shared" si="50"/>
        <v>0</v>
      </c>
      <c r="G368" s="9">
        <f t="shared" si="46"/>
        <v>0</v>
      </c>
      <c r="H368" s="9">
        <f t="shared" si="47"/>
        <v>0</v>
      </c>
      <c r="I368" s="10">
        <f t="shared" si="48"/>
        <v>0</v>
      </c>
      <c r="K368" s="1">
        <v>0.105</v>
      </c>
    </row>
    <row r="369" spans="1:12" ht="15.95" customHeight="1" x14ac:dyDescent="0.3">
      <c r="A369" s="22">
        <f t="shared" si="44"/>
        <v>53113</v>
      </c>
      <c r="B369" s="20" t="str">
        <f t="shared" si="49"/>
        <v>A369</v>
      </c>
      <c r="C369" s="21">
        <v>358</v>
      </c>
      <c r="D369" s="9">
        <f t="shared" si="45"/>
        <v>0</v>
      </c>
      <c r="E369" s="9">
        <f t="shared" si="51"/>
        <v>0</v>
      </c>
      <c r="F369" s="9">
        <f t="shared" si="50"/>
        <v>0</v>
      </c>
      <c r="G369" s="9">
        <f t="shared" si="46"/>
        <v>0</v>
      </c>
      <c r="H369" s="9">
        <f t="shared" si="47"/>
        <v>0</v>
      </c>
      <c r="I369" s="10">
        <f t="shared" si="48"/>
        <v>0</v>
      </c>
      <c r="K369" s="1">
        <v>0.105</v>
      </c>
    </row>
    <row r="370" spans="1:12" ht="15.95" customHeight="1" x14ac:dyDescent="0.3">
      <c r="A370" s="22">
        <f t="shared" si="44"/>
        <v>53143</v>
      </c>
      <c r="B370" s="20" t="str">
        <f t="shared" si="49"/>
        <v>A370</v>
      </c>
      <c r="C370" s="21">
        <v>359</v>
      </c>
      <c r="D370" s="9">
        <f t="shared" si="45"/>
        <v>0</v>
      </c>
      <c r="E370" s="9">
        <f t="shared" si="51"/>
        <v>0</v>
      </c>
      <c r="F370" s="9">
        <f t="shared" si="50"/>
        <v>0</v>
      </c>
      <c r="G370" s="9">
        <f t="shared" si="46"/>
        <v>0</v>
      </c>
      <c r="H370" s="9">
        <f t="shared" si="47"/>
        <v>0</v>
      </c>
      <c r="I370" s="10">
        <f t="shared" si="48"/>
        <v>0</v>
      </c>
      <c r="K370" s="1">
        <v>0.105</v>
      </c>
    </row>
    <row r="371" spans="1:12" ht="15.95" customHeight="1" x14ac:dyDescent="0.3">
      <c r="A371" s="22">
        <f t="shared" si="44"/>
        <v>53174</v>
      </c>
      <c r="B371" s="20" t="str">
        <f t="shared" si="49"/>
        <v>A371</v>
      </c>
      <c r="C371" s="21">
        <v>360</v>
      </c>
      <c r="D371" s="9">
        <f t="shared" si="45"/>
        <v>0</v>
      </c>
      <c r="E371" s="9">
        <f t="shared" si="51"/>
        <v>0</v>
      </c>
      <c r="F371" s="9">
        <f t="shared" si="50"/>
        <v>0</v>
      </c>
      <c r="G371" s="9">
        <f t="shared" si="46"/>
        <v>0</v>
      </c>
      <c r="H371" s="9">
        <f t="shared" si="47"/>
        <v>0</v>
      </c>
      <c r="I371" s="10">
        <f t="shared" si="48"/>
        <v>0</v>
      </c>
      <c r="K371" s="1">
        <v>0.105</v>
      </c>
    </row>
    <row r="372" spans="1:12" s="24" customFormat="1" ht="15.95" customHeight="1" thickBot="1" x14ac:dyDescent="0.45">
      <c r="A372" s="23"/>
      <c r="B372" s="23"/>
      <c r="D372" s="25"/>
      <c r="E372" s="26">
        <f>SUM(E12:E371)</f>
        <v>2396111.7287268001</v>
      </c>
      <c r="F372" s="26">
        <f>SUM(F12:F371)</f>
        <v>1396111.7287267868</v>
      </c>
      <c r="G372" s="26">
        <f>SUM(G12:G371)</f>
        <v>999999.99999999942</v>
      </c>
      <c r="H372" s="25"/>
      <c r="I372" s="27"/>
      <c r="K372" s="28"/>
      <c r="L372" s="25"/>
    </row>
    <row r="373" spans="1:12" ht="15.95" customHeight="1" thickTop="1" x14ac:dyDescent="0.3"/>
  </sheetData>
  <mergeCells count="6">
    <mergeCell ref="A7:C7"/>
    <mergeCell ref="A8:C8"/>
    <mergeCell ref="A3:C3"/>
    <mergeCell ref="A4:C4"/>
    <mergeCell ref="A5:C5"/>
    <mergeCell ref="A6:C6"/>
  </mergeCells>
  <phoneticPr fontId="6" type="noConversion"/>
  <dataValidations count="4">
    <dataValidation type="date" operator="greaterThan" allowBlank="1" showInputMessage="1" showErrorMessage="1" errorTitle="Invalid Date" error="This is not a valid date - the date should be entered according to the Regional Date settings." promptTitle="Loan Start Date" prompt="Enter the date of the first loan repayment." sqref="D7" xr:uid="{00000000-0002-0000-0000-000000000000}">
      <formula1>367</formula1>
    </dataValidation>
    <dataValidation type="list" allowBlank="1" showInputMessage="1" showErrorMessage="1" promptTitle="Loan Repayment Type" prompt="Select whether the loan is repaid at the beginning or end of a month." sqref="D8" xr:uid="{00000000-0002-0000-0000-000001000000}">
      <formula1>"Beginning, End"</formula1>
    </dataValidation>
    <dataValidation type="whole" allowBlank="1" showInputMessage="1" showErrorMessage="1" errorTitle="Invalid Loan Period" error="The loan period should be an integer value between 1 and 360." promptTitle="Loan Period in Months" prompt="Enter a loan period between 1 and 360." sqref="D5" xr:uid="{00000000-0002-0000-0000-000002000000}">
      <formula1>1</formula1>
      <formula2>360</formula2>
    </dataValidation>
    <dataValidation type="decimal" allowBlank="1" showInputMessage="1" showErrorMessage="1" errorTitle="Invalid Input" error="This value must be entered as a percentage between 0% and 100%." promptTitle="Annual Interest Rate" prompt="Enter the annual interest rate as a percentage." sqref="D4" xr:uid="{00000000-0002-0000-0000-000003000000}">
      <formula1>0</formula1>
      <formula2>1</formula2>
    </dataValidation>
  </dataValidations>
  <pageMargins left="0.75" right="0.75" top="1" bottom="1" header="0.5" footer="0.5"/>
  <pageSetup paperSize="9" scale="60" fitToHeight="0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"/>
  <sheetViews>
    <sheetView zoomScale="90" workbookViewId="0">
      <selection activeCell="B3" sqref="B3"/>
    </sheetView>
  </sheetViews>
  <sheetFormatPr defaultColWidth="9.1328125" defaultRowHeight="15.95" customHeight="1" x14ac:dyDescent="0.3"/>
  <cols>
    <col min="1" max="1" width="41.86328125" style="31" bestFit="1" customWidth="1"/>
    <col min="2" max="2" width="14.73046875" style="29" customWidth="1"/>
    <col min="3" max="4" width="15.73046875" style="29" customWidth="1"/>
    <col min="5" max="5" width="15.73046875" style="33" customWidth="1"/>
    <col min="6" max="7" width="15.73046875" style="29" customWidth="1"/>
    <col min="8" max="11" width="15.73046875" style="31" customWidth="1"/>
    <col min="12" max="12" width="14.73046875" style="31" customWidth="1"/>
    <col min="13" max="13" width="15.73046875" style="31" customWidth="1"/>
    <col min="14" max="16384" width="9.1328125" style="30"/>
  </cols>
  <sheetData>
    <row r="1" spans="1:13" ht="15.95" customHeight="1" x14ac:dyDescent="0.4">
      <c r="A1" s="43" t="s">
        <v>8</v>
      </c>
      <c r="C1" s="30"/>
      <c r="D1" s="11"/>
      <c r="E1" s="30"/>
      <c r="I1" s="32"/>
    </row>
    <row r="2" spans="1:13" ht="15.95" customHeight="1" x14ac:dyDescent="0.3">
      <c r="A2" s="50" t="s">
        <v>30</v>
      </c>
      <c r="I2" s="32"/>
      <c r="K2" s="34"/>
    </row>
    <row r="3" spans="1:13" s="36" customFormat="1" ht="15.95" customHeight="1" x14ac:dyDescent="0.4">
      <c r="A3" s="51" t="s">
        <v>12</v>
      </c>
      <c r="B3" s="6">
        <v>42607</v>
      </c>
      <c r="C3" s="35"/>
      <c r="E3" s="37"/>
      <c r="F3" s="35"/>
      <c r="G3" s="35"/>
      <c r="H3" s="38"/>
      <c r="I3" s="38"/>
      <c r="J3" s="38"/>
      <c r="K3" s="38"/>
      <c r="L3" s="38"/>
      <c r="M3" s="38"/>
    </row>
    <row r="4" spans="1:13" ht="15.95" customHeight="1" x14ac:dyDescent="0.3">
      <c r="E4" s="39" t="str">
        <f>"Amortization!"&amp;VLOOKUP(B5,Amortization!$A$11:$B$371,2,0)</f>
        <v>Amortization!A24</v>
      </c>
      <c r="H4" s="29"/>
      <c r="I4" s="29"/>
      <c r="J4" s="29"/>
      <c r="K4" s="29"/>
    </row>
    <row r="5" spans="1:13" ht="15.95" customHeight="1" x14ac:dyDescent="0.35">
      <c r="A5" s="40" t="s">
        <v>23</v>
      </c>
      <c r="B5" s="41">
        <f>DATE(YEAR(B3),MONTH(B3)+1,1-1)</f>
        <v>42613</v>
      </c>
      <c r="E5" s="42"/>
      <c r="H5" s="29"/>
      <c r="I5" s="29"/>
      <c r="J5" s="29"/>
      <c r="K5" s="29"/>
    </row>
    <row r="6" spans="1:13" ht="15.95" customHeight="1" x14ac:dyDescent="0.35">
      <c r="A6" s="40" t="s">
        <v>3</v>
      </c>
      <c r="B6" s="41">
        <f>Amortization!D7</f>
        <v>42231</v>
      </c>
      <c r="E6" s="42"/>
      <c r="H6" s="29"/>
      <c r="I6" s="29"/>
      <c r="J6" s="29"/>
      <c r="K6" s="29"/>
    </row>
    <row r="7" spans="1:13" ht="15.95" customHeight="1" x14ac:dyDescent="0.3">
      <c r="E7" s="42"/>
      <c r="H7" s="29"/>
      <c r="I7" s="29"/>
      <c r="J7" s="29"/>
      <c r="K7" s="29"/>
    </row>
    <row r="8" spans="1:13" s="36" customFormat="1" ht="15.95" customHeight="1" x14ac:dyDescent="0.4">
      <c r="A8" s="43" t="s">
        <v>17</v>
      </c>
      <c r="B8" s="35"/>
      <c r="C8" s="35"/>
      <c r="D8" s="35"/>
      <c r="F8" s="35"/>
      <c r="G8" s="35"/>
      <c r="H8" s="35"/>
      <c r="I8" s="35"/>
      <c r="J8" s="35"/>
      <c r="K8" s="35"/>
      <c r="L8" s="38"/>
      <c r="M8" s="38"/>
    </row>
    <row r="9" spans="1:13" ht="15.95" customHeight="1" x14ac:dyDescent="0.3">
      <c r="A9" s="31" t="s">
        <v>13</v>
      </c>
      <c r="B9" s="44">
        <f ca="1">SUM(OFFSET(INDIRECT($E$4),0,4,-(RIGHT($E$4,LEN($E$4)-14)-11),1))</f>
        <v>129789.38530603432</v>
      </c>
    </row>
    <row r="10" spans="1:13" ht="15.95" customHeight="1" x14ac:dyDescent="0.3">
      <c r="A10" s="31" t="s">
        <v>14</v>
      </c>
      <c r="B10" s="44">
        <f ca="1">SUM(OFFSET(INDIRECT($E$4),0,5,-(RIGHT($E$4,LEN($E$4)-14)-11),1))</f>
        <v>112880.31553185631</v>
      </c>
    </row>
    <row r="11" spans="1:13" ht="15.95" customHeight="1" x14ac:dyDescent="0.3">
      <c r="A11" s="45" t="s">
        <v>21</v>
      </c>
      <c r="B11" s="44">
        <f ca="1">SUM(OFFSET(INDIRECT($E$4),0,6,-(RIGHT($E$4,LEN($E$4)-14)-11),1))</f>
        <v>16909.06977417805</v>
      </c>
    </row>
    <row r="12" spans="1:13" ht="15.95" customHeight="1" x14ac:dyDescent="0.3">
      <c r="A12" s="45" t="s">
        <v>22</v>
      </c>
      <c r="B12" s="44">
        <f ca="1">SUM(OFFSET(INDIRECT($E$4),0,7,1,1))</f>
        <v>983090.93022582191</v>
      </c>
    </row>
    <row r="13" spans="1:13" ht="15.95" customHeight="1" x14ac:dyDescent="0.3">
      <c r="A13" s="45" t="s">
        <v>15</v>
      </c>
      <c r="B13" s="46">
        <f ca="1">B12/Amortization!$D$3</f>
        <v>0.98309093022582195</v>
      </c>
      <c r="C13" s="47"/>
      <c r="D13" s="47"/>
      <c r="E13" s="48"/>
      <c r="F13" s="47"/>
      <c r="G13" s="47"/>
      <c r="H13" s="47"/>
      <c r="I13" s="47"/>
      <c r="J13" s="47"/>
      <c r="K13" s="47"/>
    </row>
    <row r="15" spans="1:13" s="36" customFormat="1" ht="15.95" customHeight="1" x14ac:dyDescent="0.4">
      <c r="A15" s="43" t="s">
        <v>20</v>
      </c>
      <c r="B15" s="35"/>
      <c r="C15" s="35"/>
      <c r="D15" s="35"/>
      <c r="E15" s="49"/>
      <c r="F15" s="35"/>
      <c r="G15" s="35"/>
      <c r="H15" s="38"/>
      <c r="I15" s="38"/>
      <c r="J15" s="38"/>
      <c r="K15" s="38"/>
      <c r="L15" s="38"/>
      <c r="M15" s="38"/>
    </row>
    <row r="16" spans="1:13" ht="15.95" customHeight="1" x14ac:dyDescent="0.3">
      <c r="A16" s="31" t="s">
        <v>13</v>
      </c>
      <c r="B16" s="44">
        <f ca="1">SUM(OFFSET(INDIRECT($E$4),0,4,-12,1))</f>
        <v>119805.58643633938</v>
      </c>
    </row>
    <row r="17" spans="1:13" ht="15.95" customHeight="1" x14ac:dyDescent="0.3">
      <c r="A17" s="31" t="s">
        <v>14</v>
      </c>
      <c r="B17" s="44">
        <f ca="1">SUM(OFFSET(INDIRECT($E$4),0,5,-12,1))</f>
        <v>104130.31553185631</v>
      </c>
    </row>
    <row r="18" spans="1:13" ht="15.95" customHeight="1" x14ac:dyDescent="0.3">
      <c r="A18" s="45" t="s">
        <v>21</v>
      </c>
      <c r="B18" s="44">
        <f ca="1">SUM(OFFSET(INDIRECT($E$4),0,6,-12,1))</f>
        <v>15675.270904483099</v>
      </c>
    </row>
    <row r="20" spans="1:13" s="36" customFormat="1" ht="15.95" customHeight="1" x14ac:dyDescent="0.4">
      <c r="A20" s="43" t="s">
        <v>16</v>
      </c>
      <c r="B20" s="35"/>
      <c r="C20" s="35"/>
      <c r="D20" s="35"/>
      <c r="E20" s="49"/>
      <c r="F20" s="35"/>
      <c r="G20" s="35"/>
      <c r="H20" s="38"/>
      <c r="I20" s="38"/>
      <c r="J20" s="38"/>
      <c r="K20" s="38"/>
      <c r="L20" s="38"/>
      <c r="M20" s="38"/>
    </row>
    <row r="21" spans="1:13" ht="15.95" customHeight="1" x14ac:dyDescent="0.3">
      <c r="A21" s="31" t="s">
        <v>13</v>
      </c>
      <c r="B21" s="44">
        <f ca="1">SUM(OFFSET(INDIRECT($E$4),1,4,12,1))</f>
        <v>119805.58643633938</v>
      </c>
    </row>
    <row r="22" spans="1:13" ht="15.95" customHeight="1" x14ac:dyDescent="0.3">
      <c r="A22" s="31" t="s">
        <v>14</v>
      </c>
      <c r="B22" s="44">
        <f ca="1">SUM(OFFSET(INDIRECT($E$4),1,5,12,1))</f>
        <v>102402.8465914152</v>
      </c>
    </row>
    <row r="23" spans="1:13" ht="15.95" customHeight="1" x14ac:dyDescent="0.3">
      <c r="A23" s="45" t="s">
        <v>21</v>
      </c>
      <c r="B23" s="44">
        <f ca="1">SUM(OFFSET(INDIRECT($E$4),1,6,12,1))</f>
        <v>17402.739844924203</v>
      </c>
    </row>
    <row r="25" spans="1:13" s="36" customFormat="1" ht="15.95" customHeight="1" x14ac:dyDescent="0.4">
      <c r="A25" s="43" t="s">
        <v>18</v>
      </c>
      <c r="B25" s="35"/>
      <c r="C25" s="35"/>
      <c r="D25" s="35"/>
      <c r="E25" s="49"/>
      <c r="F25" s="35"/>
      <c r="G25" s="35"/>
      <c r="H25" s="38"/>
      <c r="I25" s="38"/>
      <c r="J25" s="38"/>
      <c r="K25" s="38"/>
      <c r="L25" s="38"/>
      <c r="M25" s="38"/>
    </row>
    <row r="26" spans="1:13" ht="15.95" customHeight="1" x14ac:dyDescent="0.3">
      <c r="A26" s="31" t="s">
        <v>13</v>
      </c>
      <c r="B26" s="44">
        <f>Amortization!$E$372</f>
        <v>2396111.7287268001</v>
      </c>
    </row>
    <row r="27" spans="1:13" ht="15.95" customHeight="1" x14ac:dyDescent="0.3">
      <c r="A27" s="31" t="s">
        <v>14</v>
      </c>
      <c r="B27" s="44">
        <f>Amortization!$F$372</f>
        <v>1396111.7287267868</v>
      </c>
    </row>
    <row r="28" spans="1:13" ht="15.95" customHeight="1" x14ac:dyDescent="0.3">
      <c r="A28" s="45" t="s">
        <v>21</v>
      </c>
      <c r="B28" s="44">
        <f>B26-B27</f>
        <v>1000000.0000000133</v>
      </c>
    </row>
  </sheetData>
  <phoneticPr fontId="3" type="noConversion"/>
  <dataValidations xWindow="442" yWindow="242" count="1">
    <dataValidation type="date" operator="greaterThan" allowBlank="1" showInputMessage="1" showErrorMessage="1" errorTitle="Invalid Date" error="The loan review date should be entered in accordance with the Regional Date Settings. Any date after the loan start date is accepted." promptTitle="Enter a Loan Review Date" prompt="All the calculations on this sheet are based on the loan review date that is entered in this cell." sqref="B3" xr:uid="{00000000-0002-0000-0100-000000000000}">
      <formula1>B6</formula1>
    </dataValidation>
  </dataValidations>
  <pageMargins left="0.75" right="0.75" top="1" bottom="1" header="0.5" footer="0.5"/>
  <pageSetup paperSize="9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Amortization</vt:lpstr>
      <vt:lpstr>Summary</vt:lpstr>
      <vt:lpstr>Summary!Print_Area</vt:lpstr>
      <vt:lpstr>Amortization!Print_Titles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loan amortization, loan repayment, amortisation</cp:keywords>
  <dc:description>BDS Tools to help with managing your business</dc:description>
  <cp:lastModifiedBy>Peter</cp:lastModifiedBy>
  <cp:lastPrinted>2010-08-07T15:01:31Z</cp:lastPrinted>
  <dcterms:created xsi:type="dcterms:W3CDTF">2009-04-24T13:49:41Z</dcterms:created>
  <dcterms:modified xsi:type="dcterms:W3CDTF">2020-04-27T04:03:13Z</dcterms:modified>
  <cp:category>BDS Tools</cp:category>
  <cp:contentStatus>Published</cp:contentStatus>
  <cp:version>1</cp:version>
</cp:coreProperties>
</file>