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DF07709F-4903-4E15-8CDA-80A6AD5AA53A}" xr6:coauthVersionLast="45" xr6:coauthVersionMax="45" xr10:uidLastSave="{00000000-0000-0000-0000-000000000000}"/>
  <bookViews>
    <workbookView xWindow="40920" yWindow="-120" windowWidth="29040" windowHeight="15840" activeTab="1" xr2:uid="{00000000-000D-0000-FFFF-FFFF00000000}"/>
  </bookViews>
  <sheets>
    <sheet name="Leave" sheetId="5" r:id="rId1"/>
    <sheet name="Summary" sheetId="4" r:id="rId2"/>
    <sheet name="Monthly" sheetId="6" r:id="rId3"/>
  </sheets>
  <definedNames>
    <definedName name="_xlnm._FilterDatabase" localSheetId="0" hidden="1">Leave!$A$4:$F$9</definedName>
    <definedName name="_xlnm._FilterDatabase" localSheetId="1" hidden="1">Summary!$A$5:$M$10</definedName>
    <definedName name="EmpCode">Summary[[#Data],[Employee Code]]</definedName>
    <definedName name="Employees">Summary[#Data]</definedName>
    <definedName name="LeaveCode">Leave[[#Data],[Employee Code]]</definedName>
    <definedName name="LeaveDate">Leave[[#Data],[Date of Leave]]</definedName>
    <definedName name="LeaveDays">Leave[[#Data],[Number of Days]]</definedName>
    <definedName name="LeavePmt">Leave[[#Data],[Payment Indicator]]</definedName>
    <definedName name="Months">Monthly!$E$4:$P$4</definedName>
    <definedName name="_xlnm.Print_Titles" localSheetId="0">Leave!$1:$4</definedName>
    <definedName name="_xlnm.Print_Titles" localSheetId="2">Monthly!$1:$4</definedName>
    <definedName name="_xlnm.Print_Titles" localSheetId="1">Summary!$1:$5</definedName>
    <definedName name="Start">Summary!$G$2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A2" i="6"/>
  <c r="F16" i="5" l="1"/>
  <c r="F13" i="5"/>
  <c r="F10" i="5"/>
  <c r="F6" i="5"/>
  <c r="K6" i="4"/>
  <c r="K7" i="4"/>
  <c r="K8" i="4"/>
  <c r="K9" i="4"/>
  <c r="K10" i="4"/>
  <c r="J6" i="4"/>
  <c r="J7" i="4"/>
  <c r="J8" i="4"/>
  <c r="J9" i="4"/>
  <c r="J10" i="4"/>
  <c r="I6" i="4"/>
  <c r="D5" i="6" s="1"/>
  <c r="I7" i="4"/>
  <c r="D6" i="6" s="1"/>
  <c r="I8" i="4"/>
  <c r="D7" i="6" s="1"/>
  <c r="I9" i="4"/>
  <c r="D8" i="6" s="1"/>
  <c r="I10" i="4"/>
  <c r="D9" i="6" s="1"/>
  <c r="L9" i="4" l="1"/>
  <c r="L10" i="4"/>
  <c r="L6" i="4"/>
  <c r="L7" i="4"/>
  <c r="L8" i="4"/>
  <c r="A10" i="6"/>
  <c r="B10" i="6"/>
  <c r="C10" i="6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F15" i="5"/>
  <c r="F11" i="5"/>
  <c r="F14" i="5"/>
  <c r="F8" i="5"/>
  <c r="A9" i="6"/>
  <c r="C9" i="6"/>
  <c r="E4" i="6"/>
  <c r="F4" i="6" s="1"/>
  <c r="A8" i="6"/>
  <c r="C8" i="6"/>
  <c r="A7" i="6"/>
  <c r="C7" i="6"/>
  <c r="A6" i="6"/>
  <c r="C6" i="6"/>
  <c r="A5" i="6"/>
  <c r="C5" i="6"/>
  <c r="B9" i="6"/>
  <c r="B8" i="6"/>
  <c r="B7" i="6"/>
  <c r="B6" i="6"/>
  <c r="B5" i="6"/>
  <c r="G3" i="4"/>
  <c r="I3" i="4" s="1"/>
  <c r="M3" i="4"/>
  <c r="F9" i="5"/>
  <c r="F7" i="5"/>
  <c r="F5" i="5"/>
  <c r="M6" i="4" l="1"/>
  <c r="P32" i="6"/>
  <c r="L32" i="6"/>
  <c r="H32" i="6"/>
  <c r="O32" i="6"/>
  <c r="K32" i="6"/>
  <c r="G32" i="6"/>
  <c r="M32" i="6"/>
  <c r="I32" i="6"/>
  <c r="E32" i="6"/>
  <c r="F32" i="6"/>
  <c r="J32" i="6"/>
  <c r="N32" i="6"/>
  <c r="P28" i="6"/>
  <c r="L28" i="6"/>
  <c r="H28" i="6"/>
  <c r="O28" i="6"/>
  <c r="K28" i="6"/>
  <c r="G28" i="6"/>
  <c r="M28" i="6"/>
  <c r="I28" i="6"/>
  <c r="E28" i="6"/>
  <c r="F28" i="6"/>
  <c r="J28" i="6"/>
  <c r="N28" i="6"/>
  <c r="P24" i="6"/>
  <c r="L24" i="6"/>
  <c r="H24" i="6"/>
  <c r="O24" i="6"/>
  <c r="K24" i="6"/>
  <c r="G24" i="6"/>
  <c r="M24" i="6"/>
  <c r="I24" i="6"/>
  <c r="E24" i="6"/>
  <c r="F24" i="6"/>
  <c r="J24" i="6"/>
  <c r="N24" i="6"/>
  <c r="P20" i="6"/>
  <c r="L20" i="6"/>
  <c r="H20" i="6"/>
  <c r="O20" i="6"/>
  <c r="K20" i="6"/>
  <c r="G20" i="6"/>
  <c r="M20" i="6"/>
  <c r="I20" i="6"/>
  <c r="E20" i="6"/>
  <c r="F20" i="6"/>
  <c r="J20" i="6"/>
  <c r="N20" i="6"/>
  <c r="P16" i="6"/>
  <c r="L16" i="6"/>
  <c r="H16" i="6"/>
  <c r="O16" i="6"/>
  <c r="K16" i="6"/>
  <c r="G16" i="6"/>
  <c r="M16" i="6"/>
  <c r="I16" i="6"/>
  <c r="E16" i="6"/>
  <c r="F16" i="6"/>
  <c r="J16" i="6"/>
  <c r="N16" i="6"/>
  <c r="P12" i="6"/>
  <c r="L12" i="6"/>
  <c r="H12" i="6"/>
  <c r="O12" i="6"/>
  <c r="K12" i="6"/>
  <c r="G12" i="6"/>
  <c r="M12" i="6"/>
  <c r="I12" i="6"/>
  <c r="E12" i="6"/>
  <c r="F12" i="6"/>
  <c r="N12" i="6"/>
  <c r="J12" i="6"/>
  <c r="E5" i="6"/>
  <c r="F5" i="6"/>
  <c r="P7" i="6"/>
  <c r="L7" i="6"/>
  <c r="H7" i="6"/>
  <c r="O7" i="6"/>
  <c r="K7" i="6"/>
  <c r="G7" i="6"/>
  <c r="M7" i="6"/>
  <c r="I7" i="6"/>
  <c r="E7" i="6"/>
  <c r="N7" i="6"/>
  <c r="F7" i="6"/>
  <c r="J7" i="6"/>
  <c r="P33" i="6"/>
  <c r="L33" i="6"/>
  <c r="H33" i="6"/>
  <c r="O33" i="6"/>
  <c r="K33" i="6"/>
  <c r="G33" i="6"/>
  <c r="M33" i="6"/>
  <c r="I33" i="6"/>
  <c r="E33" i="6"/>
  <c r="J33" i="6"/>
  <c r="F33" i="6"/>
  <c r="N33" i="6"/>
  <c r="P29" i="6"/>
  <c r="L29" i="6"/>
  <c r="H29" i="6"/>
  <c r="O29" i="6"/>
  <c r="K29" i="6"/>
  <c r="G29" i="6"/>
  <c r="M29" i="6"/>
  <c r="I29" i="6"/>
  <c r="E29" i="6"/>
  <c r="J29" i="6"/>
  <c r="F29" i="6"/>
  <c r="N29" i="6"/>
  <c r="P25" i="6"/>
  <c r="L25" i="6"/>
  <c r="H25" i="6"/>
  <c r="O25" i="6"/>
  <c r="K25" i="6"/>
  <c r="G25" i="6"/>
  <c r="M25" i="6"/>
  <c r="I25" i="6"/>
  <c r="E25" i="6"/>
  <c r="J25" i="6"/>
  <c r="F25" i="6"/>
  <c r="N25" i="6"/>
  <c r="P21" i="6"/>
  <c r="L21" i="6"/>
  <c r="H21" i="6"/>
  <c r="O21" i="6"/>
  <c r="K21" i="6"/>
  <c r="G21" i="6"/>
  <c r="M21" i="6"/>
  <c r="I21" i="6"/>
  <c r="E21" i="6"/>
  <c r="J21" i="6"/>
  <c r="F21" i="6"/>
  <c r="N21" i="6"/>
  <c r="P17" i="6"/>
  <c r="L17" i="6"/>
  <c r="H17" i="6"/>
  <c r="O17" i="6"/>
  <c r="K17" i="6"/>
  <c r="G17" i="6"/>
  <c r="M17" i="6"/>
  <c r="I17" i="6"/>
  <c r="E17" i="6"/>
  <c r="J17" i="6"/>
  <c r="F17" i="6"/>
  <c r="N17" i="6"/>
  <c r="P13" i="6"/>
  <c r="L13" i="6"/>
  <c r="H13" i="6"/>
  <c r="O13" i="6"/>
  <c r="K13" i="6"/>
  <c r="G13" i="6"/>
  <c r="M13" i="6"/>
  <c r="I13" i="6"/>
  <c r="E13" i="6"/>
  <c r="J13" i="6"/>
  <c r="N13" i="6"/>
  <c r="F13" i="6"/>
  <c r="P9" i="6"/>
  <c r="L9" i="6"/>
  <c r="H9" i="6"/>
  <c r="O9" i="6"/>
  <c r="K9" i="6"/>
  <c r="G9" i="6"/>
  <c r="M9" i="6"/>
  <c r="I9" i="6"/>
  <c r="E9" i="6"/>
  <c r="J9" i="6"/>
  <c r="N9" i="6"/>
  <c r="F9" i="6"/>
  <c r="P34" i="6"/>
  <c r="L34" i="6"/>
  <c r="H34" i="6"/>
  <c r="O34" i="6"/>
  <c r="K34" i="6"/>
  <c r="G34" i="6"/>
  <c r="M34" i="6"/>
  <c r="I34" i="6"/>
  <c r="E34" i="6"/>
  <c r="N34" i="6"/>
  <c r="J34" i="6"/>
  <c r="F34" i="6"/>
  <c r="P30" i="6"/>
  <c r="L30" i="6"/>
  <c r="H30" i="6"/>
  <c r="O30" i="6"/>
  <c r="K30" i="6"/>
  <c r="G30" i="6"/>
  <c r="M30" i="6"/>
  <c r="I30" i="6"/>
  <c r="E30" i="6"/>
  <c r="N30" i="6"/>
  <c r="J30" i="6"/>
  <c r="F30" i="6"/>
  <c r="P26" i="6"/>
  <c r="L26" i="6"/>
  <c r="H26" i="6"/>
  <c r="O26" i="6"/>
  <c r="K26" i="6"/>
  <c r="G26" i="6"/>
  <c r="M26" i="6"/>
  <c r="I26" i="6"/>
  <c r="E26" i="6"/>
  <c r="N26" i="6"/>
  <c r="J26" i="6"/>
  <c r="F26" i="6"/>
  <c r="P22" i="6"/>
  <c r="L22" i="6"/>
  <c r="H22" i="6"/>
  <c r="O22" i="6"/>
  <c r="K22" i="6"/>
  <c r="G22" i="6"/>
  <c r="M22" i="6"/>
  <c r="I22" i="6"/>
  <c r="E22" i="6"/>
  <c r="N22" i="6"/>
  <c r="J22" i="6"/>
  <c r="F22" i="6"/>
  <c r="P18" i="6"/>
  <c r="L18" i="6"/>
  <c r="H18" i="6"/>
  <c r="O18" i="6"/>
  <c r="K18" i="6"/>
  <c r="G18" i="6"/>
  <c r="M18" i="6"/>
  <c r="I18" i="6"/>
  <c r="E18" i="6"/>
  <c r="N18" i="6"/>
  <c r="J18" i="6"/>
  <c r="F18" i="6"/>
  <c r="P14" i="6"/>
  <c r="L14" i="6"/>
  <c r="H14" i="6"/>
  <c r="O14" i="6"/>
  <c r="K14" i="6"/>
  <c r="G14" i="6"/>
  <c r="M14" i="6"/>
  <c r="I14" i="6"/>
  <c r="E14" i="6"/>
  <c r="N14" i="6"/>
  <c r="J14" i="6"/>
  <c r="F14" i="6"/>
  <c r="P10" i="6"/>
  <c r="L10" i="6"/>
  <c r="H10" i="6"/>
  <c r="O10" i="6"/>
  <c r="K10" i="6"/>
  <c r="G10" i="6"/>
  <c r="M10" i="6"/>
  <c r="I10" i="6"/>
  <c r="E10" i="6"/>
  <c r="N10" i="6"/>
  <c r="J10" i="6"/>
  <c r="F10" i="6"/>
  <c r="P6" i="6"/>
  <c r="O6" i="6"/>
  <c r="M6" i="6"/>
  <c r="N6" i="6"/>
  <c r="I6" i="6"/>
  <c r="E6" i="6"/>
  <c r="J6" i="6"/>
  <c r="L6" i="6"/>
  <c r="H6" i="6"/>
  <c r="K6" i="6"/>
  <c r="G6" i="6"/>
  <c r="F6" i="6"/>
  <c r="P8" i="6"/>
  <c r="L8" i="6"/>
  <c r="H8" i="6"/>
  <c r="O8" i="6"/>
  <c r="K8" i="6"/>
  <c r="G8" i="6"/>
  <c r="M8" i="6"/>
  <c r="I8" i="6"/>
  <c r="E8" i="6"/>
  <c r="F8" i="6"/>
  <c r="N8" i="6"/>
  <c r="J8" i="6"/>
  <c r="P31" i="6"/>
  <c r="L31" i="6"/>
  <c r="H31" i="6"/>
  <c r="O31" i="6"/>
  <c r="K31" i="6"/>
  <c r="G31" i="6"/>
  <c r="M31" i="6"/>
  <c r="I31" i="6"/>
  <c r="E31" i="6"/>
  <c r="F31" i="6"/>
  <c r="N31" i="6"/>
  <c r="J31" i="6"/>
  <c r="P27" i="6"/>
  <c r="L27" i="6"/>
  <c r="H27" i="6"/>
  <c r="O27" i="6"/>
  <c r="K27" i="6"/>
  <c r="G27" i="6"/>
  <c r="M27" i="6"/>
  <c r="I27" i="6"/>
  <c r="E27" i="6"/>
  <c r="N27" i="6"/>
  <c r="F27" i="6"/>
  <c r="J27" i="6"/>
  <c r="P23" i="6"/>
  <c r="L23" i="6"/>
  <c r="H23" i="6"/>
  <c r="O23" i="6"/>
  <c r="K23" i="6"/>
  <c r="G23" i="6"/>
  <c r="M23" i="6"/>
  <c r="I23" i="6"/>
  <c r="E23" i="6"/>
  <c r="N23" i="6"/>
  <c r="J23" i="6"/>
  <c r="F23" i="6"/>
  <c r="P19" i="6"/>
  <c r="L19" i="6"/>
  <c r="H19" i="6"/>
  <c r="O19" i="6"/>
  <c r="K19" i="6"/>
  <c r="G19" i="6"/>
  <c r="M19" i="6"/>
  <c r="I19" i="6"/>
  <c r="E19" i="6"/>
  <c r="N19" i="6"/>
  <c r="F19" i="6"/>
  <c r="J19" i="6"/>
  <c r="P15" i="6"/>
  <c r="L15" i="6"/>
  <c r="H15" i="6"/>
  <c r="O15" i="6"/>
  <c r="K15" i="6"/>
  <c r="G15" i="6"/>
  <c r="M15" i="6"/>
  <c r="I15" i="6"/>
  <c r="E15" i="6"/>
  <c r="N15" i="6"/>
  <c r="F15" i="6"/>
  <c r="J15" i="6"/>
  <c r="P11" i="6"/>
  <c r="L11" i="6"/>
  <c r="H11" i="6"/>
  <c r="O11" i="6"/>
  <c r="K11" i="6"/>
  <c r="G11" i="6"/>
  <c r="M11" i="6"/>
  <c r="I11" i="6"/>
  <c r="E11" i="6"/>
  <c r="N11" i="6"/>
  <c r="F11" i="6"/>
  <c r="J11" i="6"/>
  <c r="Q14" i="6"/>
  <c r="Q30" i="6"/>
  <c r="Q21" i="6"/>
  <c r="Q10" i="6"/>
  <c r="M9" i="4"/>
  <c r="Q28" i="6"/>
  <c r="Q34" i="6"/>
  <c r="Q15" i="6"/>
  <c r="Q11" i="6"/>
  <c r="Q17" i="6"/>
  <c r="Q13" i="6"/>
  <c r="Q18" i="6"/>
  <c r="Q26" i="6"/>
  <c r="Q19" i="6"/>
  <c r="Q22" i="6"/>
  <c r="M7" i="4"/>
  <c r="Q33" i="6"/>
  <c r="Q29" i="6"/>
  <c r="Q27" i="6"/>
  <c r="Q20" i="6"/>
  <c r="Q24" i="6"/>
  <c r="Q31" i="6"/>
  <c r="M10" i="4"/>
  <c r="M8" i="4"/>
  <c r="G4" i="6"/>
  <c r="G5" i="6" s="1"/>
  <c r="Q12" i="6"/>
  <c r="Q32" i="6"/>
  <c r="Q25" i="6"/>
  <c r="Q23" i="6"/>
  <c r="Q16" i="6"/>
  <c r="H4" i="6" l="1"/>
  <c r="H5" i="6" s="1"/>
  <c r="M4" i="4"/>
  <c r="I4" i="6" l="1"/>
  <c r="I5" i="6" s="1"/>
  <c r="J4" i="6" l="1"/>
  <c r="J5" i="6" s="1"/>
  <c r="K4" i="6" l="1"/>
  <c r="K5" i="6" s="1"/>
  <c r="L4" i="6" l="1"/>
  <c r="L5" i="6" s="1"/>
  <c r="M4" i="6" l="1"/>
  <c r="M5" i="6" s="1"/>
  <c r="N4" i="6" l="1"/>
  <c r="N5" i="6" s="1"/>
  <c r="O4" i="6" l="1"/>
  <c r="O5" i="6" s="1"/>
  <c r="P4" i="6" l="1"/>
  <c r="P5" i="6" s="1"/>
  <c r="Q9" i="6" l="1"/>
  <c r="Q6" i="6"/>
  <c r="Q5" i="6"/>
  <c r="Q8" i="6"/>
  <c r="Q7" i="6"/>
  <c r="M1" i="4"/>
</calcChain>
</file>

<file path=xl/sharedStrings.xml><?xml version="1.0" encoding="utf-8"?>
<sst xmlns="http://schemas.openxmlformats.org/spreadsheetml/2006/main" count="40" uniqueCount="31">
  <si>
    <t>Annual Leave</t>
  </si>
  <si>
    <t>Start Date</t>
  </si>
  <si>
    <t>Leave Records</t>
  </si>
  <si>
    <t>Summary</t>
  </si>
  <si>
    <t>Employee Code</t>
  </si>
  <si>
    <t>Employee Name</t>
  </si>
  <si>
    <t>Period</t>
  </si>
  <si>
    <t>Leave Accrued</t>
  </si>
  <si>
    <t>A Taylor</t>
  </si>
  <si>
    <t>Closing Days</t>
  </si>
  <si>
    <t>Opening Days</t>
  </si>
  <si>
    <t>Form Number</t>
  </si>
  <si>
    <t>Number of Days</t>
  </si>
  <si>
    <t>Date of Leave</t>
  </si>
  <si>
    <t>Month Number</t>
  </si>
  <si>
    <t>End Date</t>
  </si>
  <si>
    <t>Holidays</t>
  </si>
  <si>
    <t>Work Days</t>
  </si>
  <si>
    <t>Leave Entitlement</t>
  </si>
  <si>
    <t>Opening Leave Days</t>
  </si>
  <si>
    <t>Leave Days Taken</t>
  </si>
  <si>
    <t>Leave Days Due</t>
  </si>
  <si>
    <t>Leave Provision</t>
  </si>
  <si>
    <t>Department Code</t>
  </si>
  <si>
    <t>Monthly Salary</t>
  </si>
  <si>
    <t>© www.excel-skills.com</t>
  </si>
  <si>
    <t>Total Provision</t>
  </si>
  <si>
    <t>Payment Indicator</t>
  </si>
  <si>
    <t>Date Employed</t>
  </si>
  <si>
    <t>Date Terminated</t>
  </si>
  <si>
    <t>Leave Days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</si>
</sst>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mmm\-yyyy"/>
    <numFmt numFmtId="166" formatCode="_ * #,##0.00_ ;_ * \(#,##0.00\)_ ;_ * &quot;-&quot;??_ ;_ @_ "/>
  </numFmts>
  <fonts count="10" x14ac:knownFonts="1">
    <font>
      <sz val="10"/>
      <name val="Arial"/>
    </font>
    <font>
      <sz val="10"/>
      <name val="Arial"/>
      <family val="2"/>
    </font>
    <font>
      <i/>
      <sz val="9.5"/>
      <name val="Arial"/>
      <family val="2"/>
    </font>
    <font>
      <sz val="9.5"/>
      <name val="Arial"/>
      <family val="2"/>
    </font>
    <font>
      <b/>
      <sz val="11"/>
      <name val="Arial"/>
      <family val="2"/>
    </font>
    <font>
      <sz val="9.5"/>
      <color indexed="10"/>
      <name val="Arial"/>
      <family val="2"/>
    </font>
    <font>
      <sz val="9"/>
      <name val="Arial"/>
      <family val="2"/>
    </font>
    <font>
      <b/>
      <sz val="9.5"/>
      <name val="Arial"/>
      <family val="2"/>
    </font>
    <font>
      <sz val="9.5"/>
      <color indexed="9"/>
      <name val="Arial"/>
      <family val="2"/>
    </font>
    <font>
      <b/>
      <sz val="9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164" fontId="3" fillId="0" borderId="0" xfId="1" applyFont="1" applyProtection="1">
      <protection hidden="1"/>
    </xf>
    <xf numFmtId="0" fontId="3" fillId="0" borderId="0" xfId="0" applyFont="1" applyProtection="1">
      <protection hidden="1"/>
    </xf>
    <xf numFmtId="14" fontId="2" fillId="0" borderId="0" xfId="0" applyNumberFormat="1" applyFont="1" applyAlignment="1" applyProtection="1">
      <alignment horizontal="left"/>
      <protection hidden="1"/>
    </xf>
    <xf numFmtId="0" fontId="8" fillId="0" borderId="0" xfId="0" applyNumberFormat="1" applyFont="1" applyAlignment="1" applyProtection="1">
      <alignment horizontal="left"/>
      <protection hidden="1"/>
    </xf>
    <xf numFmtId="14" fontId="3" fillId="0" borderId="0" xfId="0" applyNumberFormat="1" applyFont="1" applyAlignment="1" applyProtection="1">
      <alignment horizontal="left"/>
      <protection hidden="1"/>
    </xf>
    <xf numFmtId="0" fontId="3" fillId="0" borderId="0" xfId="0" applyNumberFormat="1" applyFont="1" applyProtection="1">
      <protection hidden="1"/>
    </xf>
    <xf numFmtId="0" fontId="3" fillId="0" borderId="0" xfId="0" applyNumberFormat="1" applyFont="1" applyAlignment="1" applyProtection="1">
      <alignment horizontal="center"/>
      <protection hidden="1"/>
    </xf>
    <xf numFmtId="0" fontId="3" fillId="0" borderId="0" xfId="1" applyNumberFormat="1" applyFont="1" applyProtection="1">
      <protection hidden="1"/>
    </xf>
    <xf numFmtId="0" fontId="5" fillId="0" borderId="0" xfId="1" applyNumberFormat="1" applyFont="1" applyAlignment="1" applyProtection="1">
      <alignment horizontal="center"/>
      <protection hidden="1"/>
    </xf>
    <xf numFmtId="0" fontId="2" fillId="0" borderId="0" xfId="0" applyNumberFormat="1" applyFont="1" applyAlignment="1" applyProtection="1">
      <alignment horizontal="left"/>
      <protection hidden="1"/>
    </xf>
    <xf numFmtId="14" fontId="3" fillId="2" borderId="1" xfId="1" applyNumberFormat="1" applyFont="1" applyFill="1" applyBorder="1" applyAlignment="1" applyProtection="1">
      <alignment horizontal="center"/>
      <protection hidden="1"/>
    </xf>
    <xf numFmtId="164" fontId="3" fillId="2" borderId="1" xfId="1" applyFont="1" applyFill="1" applyBorder="1" applyProtection="1">
      <protection hidden="1"/>
    </xf>
    <xf numFmtId="165" fontId="3" fillId="2" borderId="1" xfId="1" applyNumberFormat="1" applyFont="1" applyFill="1" applyBorder="1" applyAlignment="1" applyProtection="1">
      <alignment horizontal="center"/>
      <protection hidden="1"/>
    </xf>
    <xf numFmtId="14" fontId="3" fillId="3" borderId="1" xfId="1" applyNumberFormat="1" applyFont="1" applyFill="1" applyBorder="1" applyAlignment="1" applyProtection="1">
      <alignment horizontal="center"/>
      <protection hidden="1"/>
    </xf>
    <xf numFmtId="164" fontId="3" fillId="3" borderId="1" xfId="1" applyFont="1" applyFill="1" applyBorder="1" applyProtection="1">
      <protection hidden="1"/>
    </xf>
    <xf numFmtId="0" fontId="6" fillId="0" borderId="0" xfId="1" applyNumberFormat="1" applyFont="1" applyProtection="1">
      <protection hidden="1"/>
    </xf>
    <xf numFmtId="0" fontId="6" fillId="0" borderId="0" xfId="1" applyNumberFormat="1" applyFont="1" applyAlignment="1" applyProtection="1">
      <alignment horizontal="center"/>
      <protection hidden="1"/>
    </xf>
    <xf numFmtId="0" fontId="3" fillId="0" borderId="0" xfId="0" applyNumberFormat="1" applyFont="1" applyAlignment="1" applyProtection="1">
      <alignment horizontal="left"/>
      <protection hidden="1"/>
    </xf>
    <xf numFmtId="0" fontId="6" fillId="0" borderId="0" xfId="1" applyNumberFormat="1" applyFont="1" applyAlignment="1" applyProtection="1">
      <alignment horizontal="left"/>
      <protection hidden="1"/>
    </xf>
    <xf numFmtId="164" fontId="6" fillId="0" borderId="0" xfId="1" applyFont="1" applyProtection="1">
      <protection hidden="1"/>
    </xf>
    <xf numFmtId="166" fontId="3" fillId="0" borderId="0" xfId="1" applyNumberFormat="1" applyFont="1" applyProtection="1">
      <protection hidden="1"/>
    </xf>
    <xf numFmtId="166" fontId="3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66" fontId="3" fillId="0" borderId="0" xfId="0" applyNumberFormat="1" applyFont="1" applyFill="1" applyBorder="1" applyProtection="1">
      <protection hidden="1"/>
    </xf>
    <xf numFmtId="165" fontId="7" fillId="3" borderId="1" xfId="0" applyNumberFormat="1" applyFont="1" applyFill="1" applyBorder="1" applyAlignment="1" applyProtection="1">
      <alignment horizontal="left" wrapText="1"/>
      <protection hidden="1"/>
    </xf>
    <xf numFmtId="165" fontId="7" fillId="3" borderId="1" xfId="0" applyNumberFormat="1" applyFont="1" applyFill="1" applyBorder="1" applyAlignment="1" applyProtection="1">
      <alignment wrapText="1"/>
      <protection hidden="1"/>
    </xf>
    <xf numFmtId="165" fontId="7" fillId="3" borderId="1" xfId="0" applyNumberFormat="1" applyFont="1" applyFill="1" applyBorder="1" applyAlignment="1" applyProtection="1">
      <alignment horizontal="center" wrapText="1"/>
      <protection hidden="1"/>
    </xf>
    <xf numFmtId="165" fontId="7" fillId="0" borderId="0" xfId="0" applyNumberFormat="1" applyFont="1" applyAlignment="1" applyProtection="1">
      <alignment wrapText="1"/>
      <protection hidden="1"/>
    </xf>
    <xf numFmtId="166" fontId="3" fillId="0" borderId="0" xfId="0" applyNumberFormat="1" applyFont="1" applyAlignment="1" applyProtection="1">
      <alignment horizontal="left"/>
      <protection hidden="1"/>
    </xf>
    <xf numFmtId="14" fontId="3" fillId="0" borderId="0" xfId="0" applyNumberFormat="1" applyFont="1" applyAlignment="1" applyProtection="1">
      <alignment horizontal="center"/>
      <protection hidden="1"/>
    </xf>
    <xf numFmtId="0" fontId="9" fillId="2" borderId="2" xfId="0" applyNumberFormat="1" applyFont="1" applyFill="1" applyBorder="1" applyAlignment="1" applyProtection="1">
      <alignment horizontal="left" wrapText="1"/>
      <protection hidden="1"/>
    </xf>
    <xf numFmtId="0" fontId="9" fillId="2" borderId="2" xfId="0" applyNumberFormat="1" applyFont="1" applyFill="1" applyBorder="1" applyAlignment="1" applyProtection="1">
      <alignment horizontal="center" wrapText="1"/>
      <protection hidden="1"/>
    </xf>
    <xf numFmtId="0" fontId="9" fillId="2" borderId="2" xfId="1" applyNumberFormat="1" applyFont="1" applyFill="1" applyBorder="1" applyAlignment="1" applyProtection="1">
      <alignment horizontal="center" wrapText="1"/>
      <protection hidden="1"/>
    </xf>
    <xf numFmtId="0" fontId="9" fillId="3" borderId="2" xfId="0" applyNumberFormat="1" applyFont="1" applyFill="1" applyBorder="1" applyAlignment="1" applyProtection="1">
      <alignment wrapText="1"/>
      <protection hidden="1"/>
    </xf>
    <xf numFmtId="0" fontId="9" fillId="0" borderId="0" xfId="0" applyNumberFormat="1" applyFont="1" applyAlignment="1" applyProtection="1">
      <alignment wrapText="1"/>
      <protection hidden="1"/>
    </xf>
    <xf numFmtId="14" fontId="4" fillId="0" borderId="0" xfId="0" applyNumberFormat="1" applyFont="1" applyAlignment="1" applyProtection="1">
      <alignment horizontal="left"/>
      <protection hidden="1"/>
    </xf>
    <xf numFmtId="0" fontId="3" fillId="0" borderId="0" xfId="1" applyNumberFormat="1" applyFont="1" applyAlignment="1" applyProtection="1">
      <alignment horizontal="center"/>
      <protection hidden="1"/>
    </xf>
    <xf numFmtId="0" fontId="7" fillId="0" borderId="0" xfId="1" applyNumberFormat="1" applyFont="1" applyFill="1" applyBorder="1" applyAlignment="1" applyProtection="1">
      <alignment horizontal="left" indent="1"/>
      <protection hidden="1"/>
    </xf>
    <xf numFmtId="0" fontId="7" fillId="0" borderId="0" xfId="1" applyNumberFormat="1" applyFont="1" applyAlignment="1" applyProtection="1">
      <alignment horizontal="left" indent="1"/>
      <protection hidden="1"/>
    </xf>
    <xf numFmtId="0" fontId="7" fillId="0" borderId="0" xfId="1" applyNumberFormat="1" applyFont="1" applyProtection="1">
      <protection hidden="1"/>
    </xf>
    <xf numFmtId="0" fontId="9" fillId="2" borderId="2" xfId="0" applyNumberFormat="1" applyFont="1" applyFill="1" applyBorder="1" applyAlignment="1" applyProtection="1">
      <alignment wrapText="1"/>
      <protection hidden="1"/>
    </xf>
    <xf numFmtId="14" fontId="9" fillId="2" borderId="2" xfId="0" applyNumberFormat="1" applyFont="1" applyFill="1" applyBorder="1" applyAlignment="1" applyProtection="1">
      <alignment horizontal="center" wrapText="1"/>
      <protection hidden="1"/>
    </xf>
    <xf numFmtId="0" fontId="9" fillId="3" borderId="2" xfId="1" applyNumberFormat="1" applyFont="1" applyFill="1" applyBorder="1" applyAlignment="1" applyProtection="1">
      <alignment horizontal="center" wrapText="1"/>
      <protection hidden="1"/>
    </xf>
    <xf numFmtId="0" fontId="4" fillId="0" borderId="0" xfId="0" applyNumberFormat="1" applyFont="1" applyAlignment="1" applyProtection="1">
      <alignment horizontal="left"/>
      <protection hidden="1"/>
    </xf>
    <xf numFmtId="166" fontId="7" fillId="0" borderId="0" xfId="0" applyNumberFormat="1" applyFont="1" applyFill="1" applyBorder="1" applyProtection="1">
      <protection hidden="1"/>
    </xf>
    <xf numFmtId="0" fontId="4" fillId="0" borderId="0" xfId="0" applyFont="1" applyAlignment="1" applyProtection="1">
      <alignment horizontal="left"/>
      <protection hidden="1"/>
    </xf>
  </cellXfs>
  <cellStyles count="2">
    <cellStyle name="Comma" xfId="1" builtinId="3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6" formatCode="_ * #,##0.00_ ;_ * \(#,##0.00\)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6" formatCode="_ * #,##0.00_ ;_ * \(#,##0.00\)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6" formatCode="_ * #,##0.00_ ;_ * \(#,##0.00\)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6" formatCode="_ * #,##0.00_ ;_ * \(#,##0.00\)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6" formatCode="_ * #,##0.00_ ;_ * \(#,##0.00\)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6" formatCode="_ * #,##0.00_ ;_ * \(#,##0.00\)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6" formatCode="_ * #,##0.00_ ;_ * \(#,##0.00\)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6" formatCode="_ * #,##0.00_ ;_ * \(#,##0.00\)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7" formatCode="yyyy/mm/dd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7" formatCode="yyyy/mm/dd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left" vertical="bottom" textRotation="0" wrapText="0" relative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0" formatCode="General"/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Arial"/>
        <scheme val="none"/>
      </font>
      <numFmt numFmtId="0" formatCode="General"/>
      <fill>
        <patternFill patternType="solid">
          <fgColor indexed="64"/>
          <bgColor indexed="41"/>
        </patternFill>
      </fill>
      <alignment horizontal="center" vertical="bottom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left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0" formatCode="General"/>
      <alignment horizontal="center" vertical="bottom" textRotation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left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7" formatCode="yyyy/mm/dd"/>
      <alignment horizontal="left" vertical="bottom" textRotation="0" wrapText="0" relative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9.5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.5"/>
        <color theme="1"/>
        <name val="Arial"/>
        <scheme val="none"/>
      </font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38</xdr:col>
      <xdr:colOff>160421</xdr:colOff>
      <xdr:row>4</xdr:row>
      <xdr:rowOff>130342</xdr:rowOff>
    </xdr:from>
    <xdr:to>
      <xdr:col>38</xdr:col>
      <xdr:colOff>232421</xdr:colOff>
      <xdr:row>4</xdr:row>
      <xdr:rowOff>202342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36696316" y="892342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40</xdr:col>
      <xdr:colOff>190500</xdr:colOff>
      <xdr:row>3</xdr:row>
      <xdr:rowOff>80210</xdr:rowOff>
    </xdr:from>
    <xdr:to>
      <xdr:col>40</xdr:col>
      <xdr:colOff>262500</xdr:colOff>
      <xdr:row>3</xdr:row>
      <xdr:rowOff>152210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415079" y="651710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ve" displayName="Leave" ref="A4:F16" totalsRowShown="0" headerRowDxfId="28" dataDxfId="26" headerRowBorderDxfId="27" tableBorderDxfId="25">
  <autoFilter ref="A4:F16" xr:uid="{00000000-0009-0000-0100-000001000000}"/>
  <tableColumns count="6">
    <tableColumn id="1" xr3:uid="{00000000-0010-0000-0000-000001000000}" name="Date of Leave" dataDxfId="24"/>
    <tableColumn id="2" xr3:uid="{00000000-0010-0000-0000-000002000000}" name="Form Number" dataDxfId="23"/>
    <tableColumn id="3" xr3:uid="{00000000-0010-0000-0000-000003000000}" name="Employee Code" dataDxfId="22"/>
    <tableColumn id="4" xr3:uid="{00000000-0010-0000-0000-000004000000}" name="Number of Days" dataDxfId="21" dataCellStyle="Comma"/>
    <tableColumn id="6" xr3:uid="{00000000-0010-0000-0000-000006000000}" name="Payment Indicator" dataDxfId="20" dataCellStyle="Comma"/>
    <tableColumn id="5" xr3:uid="{00000000-0010-0000-0000-000005000000}" name="Employee Name" dataDxfId="19">
      <calculatedColumnFormula>IF(ISBLANK($C5)=TRUE,"",IF(ISNA(VLOOKUP($C5,Employees,COLUMN(Summary!$B$5),0))=TRUE,"incorrect code",VLOOKUP($C5,Employees,COLUMN(Summary!$B$5),0)))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ummary" displayName="Summary" ref="A5:M10" totalsRowShown="0" headerRowDxfId="16" dataDxfId="14" headerRowBorderDxfId="15" tableBorderDxfId="13" headerRowCellStyle="Comma" dataCellStyle="Comma">
  <autoFilter ref="A5:M10" xr:uid="{00000000-0009-0000-0100-000002000000}"/>
  <tableColumns count="13">
    <tableColumn id="1" xr3:uid="{00000000-0010-0000-0100-000001000000}" name="Employee Code" dataDxfId="12"/>
    <tableColumn id="2" xr3:uid="{00000000-0010-0000-0100-000002000000}" name="Employee Name" dataDxfId="11"/>
    <tableColumn id="3" xr3:uid="{00000000-0010-0000-0100-000003000000}" name="Department Code" dataDxfId="10"/>
    <tableColumn id="12" xr3:uid="{00000000-0010-0000-0100-00000C000000}" name="Date Employed" dataDxfId="9"/>
    <tableColumn id="11" xr3:uid="{00000000-0010-0000-0100-00000B000000}" name="Date Terminated" dataDxfId="8"/>
    <tableColumn id="4" xr3:uid="{00000000-0010-0000-0100-000004000000}" name="Monthly Salary" dataDxfId="7" dataCellStyle="Comma"/>
    <tableColumn id="5" xr3:uid="{00000000-0010-0000-0100-000005000000}" name="Leave Entitlement" dataDxfId="6" dataCellStyle="Comma"/>
    <tableColumn id="6" xr3:uid="{00000000-0010-0000-0100-000006000000}" name="Opening Leave Days" dataDxfId="5" dataCellStyle="Comma"/>
    <tableColumn id="7" xr3:uid="{00000000-0010-0000-0100-000007000000}" name="Leave Accrued" dataDxfId="4" dataCellStyle="Comma">
      <calculatedColumnFormula>IF($M$2&lt;$D6,0,$G6/12*(IF(ISBLANK($E6)=TRUE,(YEAR($M$2)*12)+MONTH($M$2),MIN((YEAR($M$2)*12)+MONTH($M$2),(YEAR($E6)*12)+MONTH($E6)))-((YEAR(MAX(DATE(YEAR($G$2),MONTH($G$2),0),DATE(YEAR($D6),MONTH($D6),0)))*12)+MONTH(MAX(DATE(YEAR($G$2),MONTH($G$2),0),DATE(YEAR($D6),MONTH($D6),0))))))</calculatedColumnFormula>
    </tableColumn>
    <tableColumn id="8" xr3:uid="{00000000-0010-0000-0100-000008000000}" name="Leave Days Taken" dataDxfId="3" dataCellStyle="Comma">
      <calculatedColumnFormula>-SUMPRODUCT((LeaveDate&gt;=Start)*(LeaveDate&lt;=$M$2)*(LeaveCode=$A6)*(LeavePmt&lt;&gt;"P")*(LeaveDays))</calculatedColumnFormula>
    </tableColumn>
    <tableColumn id="13" xr3:uid="{00000000-0010-0000-0100-00000D000000}" name="Leave Days Paid" dataDxfId="2" dataCellStyle="Comma">
      <calculatedColumnFormula>-SUMPRODUCT((LeaveDate&gt;=Start)*(LeaveDate&lt;=$M$2)*(LeaveCode=$A6)*(LeavePmt="P")*(LeaveDays))</calculatedColumnFormula>
    </tableColumn>
    <tableColumn id="9" xr3:uid="{00000000-0010-0000-0100-000009000000}" name="Leave Days Due" dataDxfId="1" dataCellStyle="Comma">
      <calculatedColumnFormula>SUM(H6:K6)</calculatedColumnFormula>
    </tableColumn>
    <tableColumn id="10" xr3:uid="{00000000-0010-0000-0100-00000A000000}" name="Leave Provision" dataDxfId="0" dataCellStyle="Comma">
      <calculatedColumnFormula>IF($F6*12/$I$3*$L6&lt;0,0,$F6*12/$I$3*$L6)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"/>
  <sheetViews>
    <sheetView zoomScale="95" workbookViewId="0">
      <pane ySplit="4" topLeftCell="A5" activePane="bottomLeft" state="frozen"/>
      <selection pane="bottomLeft" activeCell="A5" sqref="A5"/>
    </sheetView>
  </sheetViews>
  <sheetFormatPr defaultColWidth="9.1328125" defaultRowHeight="15" customHeight="1" x14ac:dyDescent="0.3"/>
  <cols>
    <col min="1" max="1" width="11.73046875" style="7" customWidth="1"/>
    <col min="2" max="2" width="11.73046875" style="1" customWidth="1"/>
    <col min="3" max="3" width="12.73046875" style="2" customWidth="1"/>
    <col min="4" max="4" width="12.73046875" style="3" customWidth="1"/>
    <col min="5" max="5" width="14.73046875" style="39" customWidth="1"/>
    <col min="6" max="6" width="30.73046875" style="4" customWidth="1"/>
    <col min="7" max="32" width="15.73046875" style="4" customWidth="1"/>
    <col min="33" max="16384" width="9.1328125" style="4"/>
  </cols>
  <sheetData>
    <row r="1" spans="1:6" ht="15" customHeight="1" x14ac:dyDescent="0.4">
      <c r="A1" s="38" t="s">
        <v>0</v>
      </c>
    </row>
    <row r="2" spans="1:6" ht="15" customHeight="1" x14ac:dyDescent="0.35">
      <c r="A2" s="5" t="s">
        <v>2</v>
      </c>
    </row>
    <row r="3" spans="1:6" ht="15" customHeight="1" x14ac:dyDescent="0.3">
      <c r="A3" s="6" t="s">
        <v>25</v>
      </c>
    </row>
    <row r="4" spans="1:6" s="37" customFormat="1" ht="24" x14ac:dyDescent="0.35">
      <c r="A4" s="33" t="s">
        <v>13</v>
      </c>
      <c r="B4" s="33" t="s">
        <v>11</v>
      </c>
      <c r="C4" s="34" t="s">
        <v>4</v>
      </c>
      <c r="D4" s="35" t="s">
        <v>12</v>
      </c>
      <c r="E4" s="35" t="s">
        <v>27</v>
      </c>
      <c r="F4" s="36" t="s">
        <v>5</v>
      </c>
    </row>
    <row r="5" spans="1:6" ht="15" customHeight="1" x14ac:dyDescent="0.3">
      <c r="A5" s="7">
        <v>42444</v>
      </c>
      <c r="B5" s="1">
        <v>1</v>
      </c>
      <c r="C5" s="2">
        <v>1000</v>
      </c>
      <c r="D5" s="3">
        <v>3</v>
      </c>
      <c r="F5" s="1" t="str">
        <f>IF(ISBLANK($C5)=TRUE,"",IF(ISNA(VLOOKUP($C5,Employees,COLUMN(Summary!$B$5),0))=TRUE,"incorrect code",VLOOKUP($C5,Employees,COLUMN(Summary!$B$5),0)))</f>
        <v>A Taylor</v>
      </c>
    </row>
    <row r="6" spans="1:6" ht="15" customHeight="1" x14ac:dyDescent="0.3">
      <c r="F6" s="1" t="str">
        <f>IF(ISBLANK($C6)=TRUE,"",IF(ISNA(VLOOKUP($C6,Employees,COLUMN(Summary!$B$5),0))=TRUE,"incorrect code",VLOOKUP($C6,Employees,COLUMN(Summary!$B$5),0)))</f>
        <v/>
      </c>
    </row>
    <row r="7" spans="1:6" ht="15" customHeight="1" x14ac:dyDescent="0.3">
      <c r="F7" s="1" t="str">
        <f>IF(ISBLANK($C7)=TRUE,"",IF(ISNA(VLOOKUP($C7,Employees,COLUMN(Summary!$B$5),0))=TRUE,"incorrect code",VLOOKUP($C7,Employees,COLUMN(Summary!$B$5),0)))</f>
        <v/>
      </c>
    </row>
    <row r="8" spans="1:6" ht="15" customHeight="1" x14ac:dyDescent="0.3">
      <c r="F8" s="1" t="str">
        <f>IF(ISBLANK($C8)=TRUE,"",IF(ISNA(VLOOKUP($C8,Employees,COLUMN(Summary!$B$5),0))=TRUE,"incorrect code",VLOOKUP($C8,Employees,COLUMN(Summary!$B$5),0)))</f>
        <v/>
      </c>
    </row>
    <row r="9" spans="1:6" ht="15" customHeight="1" x14ac:dyDescent="0.3">
      <c r="F9" s="1" t="str">
        <f>IF(ISBLANK($C9)=TRUE,"",IF(ISNA(VLOOKUP($C9,Employees,COLUMN(Summary!$B$5),0))=TRUE,"incorrect code",VLOOKUP($C9,Employees,COLUMN(Summary!$B$5),0)))</f>
        <v/>
      </c>
    </row>
    <row r="10" spans="1:6" ht="15" customHeight="1" x14ac:dyDescent="0.3">
      <c r="F10" s="1" t="str">
        <f>IF(ISBLANK($C10)=TRUE,"",IF(ISNA(VLOOKUP($C10,Employees,COLUMN(Summary!$B$5),0))=TRUE,"incorrect code",VLOOKUP($C10,Employees,COLUMN(Summary!$B$5),0)))</f>
        <v/>
      </c>
    </row>
    <row r="11" spans="1:6" ht="15" customHeight="1" x14ac:dyDescent="0.3">
      <c r="F11" s="1" t="str">
        <f>IF(ISBLANK($C11)=TRUE,"",IF(ISNA(VLOOKUP($C11,Employees,COLUMN(Summary!$B$5),0))=TRUE,"incorrect code",VLOOKUP($C11,Employees,COLUMN(Summary!$B$5),0)))</f>
        <v/>
      </c>
    </row>
    <row r="12" spans="1:6" ht="15" customHeight="1" x14ac:dyDescent="0.3">
      <c r="F12" s="1" t="str">
        <f>IF(ISBLANK($C12)=TRUE,"",IF(ISNA(VLOOKUP($C12,Employees,COLUMN(Summary!$B$5),0))=TRUE,"incorrect code",VLOOKUP($C12,Employees,COLUMN(Summary!$B$5),0)))</f>
        <v/>
      </c>
    </row>
    <row r="13" spans="1:6" ht="15" customHeight="1" x14ac:dyDescent="0.3">
      <c r="F13" s="1" t="str">
        <f>IF(ISBLANK($C13)=TRUE,"",IF(ISNA(VLOOKUP($C13,Employees,COLUMN(Summary!$B$5),0))=TRUE,"incorrect code",VLOOKUP($C13,Employees,COLUMN(Summary!$B$5),0)))</f>
        <v/>
      </c>
    </row>
    <row r="14" spans="1:6" ht="15" customHeight="1" x14ac:dyDescent="0.3">
      <c r="F14" s="1" t="str">
        <f>IF(ISBLANK($C14)=TRUE,"",IF(ISNA(VLOOKUP($C14,Employees,COLUMN(Summary!$B$5),0))=TRUE,"incorrect code",VLOOKUP($C14,Employees,COLUMN(Summary!$B$5),0)))</f>
        <v/>
      </c>
    </row>
    <row r="15" spans="1:6" ht="15" customHeight="1" x14ac:dyDescent="0.3">
      <c r="F15" s="1" t="str">
        <f>IF(ISBLANK($C15)=TRUE,"",IF(ISNA(VLOOKUP($C15,Employees,COLUMN(Summary!$B$5),0))=TRUE,"incorrect code",VLOOKUP($C15,Employees,COLUMN(Summary!$B$5),0)))</f>
        <v/>
      </c>
    </row>
    <row r="16" spans="1:6" ht="15" customHeight="1" x14ac:dyDescent="0.3">
      <c r="F16" s="1" t="str">
        <f>IF(ISBLANK($C16)=TRUE,"",IF(ISNA(VLOOKUP($C16,Employees,COLUMN(Summary!$B$5),0))=TRUE,"incorrect code",VLOOKUP($C16,Employees,COLUMN(Summary!$B$5),0)))</f>
        <v/>
      </c>
    </row>
  </sheetData>
  <phoneticPr fontId="0" type="noConversion"/>
  <conditionalFormatting sqref="C13:C16 C5:C11">
    <cfRule type="expression" dxfId="30" priority="2" stopIfTrue="1">
      <formula>AND(ISBLANK(C5)=FALSE,ISNA(VLOOKUP(C5,EmpCode,1,0))=TRUE)=TRUE</formula>
    </cfRule>
  </conditionalFormatting>
  <conditionalFormatting sqref="C12">
    <cfRule type="expression" dxfId="29" priority="1" stopIfTrue="1">
      <formula>AND(ISBLANK(C12)=FALSE,ISNA(VLOOKUP(C12,EmpCode,1,0))=TRUE)=TRUE</formula>
    </cfRule>
  </conditionalFormatting>
  <dataValidations count="2">
    <dataValidation type="date" operator="greaterThan" allowBlank="1" showInputMessage="1" showErrorMessage="1" errorTitle="Invalid Date" error="Enter a valid date in accordance with the regional date settings that are specified in the System Control Panel." sqref="A5:A16" xr:uid="{00000000-0002-0000-0100-000000000000}">
      <formula1>36526</formula1>
    </dataValidation>
    <dataValidation type="list" allowBlank="1" showInputMessage="1" showErrorMessage="1" errorTitle="Invalid Employee Code" error="Select a valid employee code from the list box." sqref="C5:C16" xr:uid="{00000000-0002-0000-0100-000001000000}">
      <formula1>EmpCode</formula1>
    </dataValidation>
  </dataValidations>
  <pageMargins left="0.55118110236220474" right="0.55118110236220474" top="0.59055118110236227" bottom="0.59055118110236227" header="0.31496062992125984" footer="0.31496062992125984"/>
  <pageSetup paperSize="9" fitToHeight="0" orientation="portrait" r:id="rId1"/>
  <headerFooter alignWithMargins="0">
    <oddFooter>&amp;C&amp;9Page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"/>
  <sheetViews>
    <sheetView tabSelected="1" zoomScale="95" zoomScaleNormal="95" workbookViewId="0">
      <pane ySplit="5" topLeftCell="A6" activePane="bottomLeft" state="frozen"/>
      <selection pane="bottomLeft" activeCell="A6" sqref="A6"/>
    </sheetView>
  </sheetViews>
  <sheetFormatPr defaultColWidth="9.1328125" defaultRowHeight="15" customHeight="1" x14ac:dyDescent="0.3"/>
  <cols>
    <col min="1" max="1" width="11.73046875" style="1" customWidth="1"/>
    <col min="2" max="2" width="20.73046875" style="4" customWidth="1"/>
    <col min="3" max="3" width="12.73046875" style="2" customWidth="1"/>
    <col min="4" max="5" width="12.73046875" style="32" customWidth="1"/>
    <col min="6" max="13" width="12.73046875" style="23" customWidth="1"/>
    <col min="14" max="35" width="15.73046875" style="4" customWidth="1"/>
    <col min="36" max="16384" width="9.1328125" style="4"/>
  </cols>
  <sheetData>
    <row r="1" spans="1:14" s="8" customFormat="1" ht="15" customHeight="1" x14ac:dyDescent="0.4">
      <c r="A1" s="46" t="s">
        <v>0</v>
      </c>
      <c r="C1" s="9"/>
      <c r="D1" s="32"/>
      <c r="E1" s="32"/>
      <c r="F1" s="10"/>
      <c r="G1" s="10"/>
      <c r="H1" s="10"/>
      <c r="I1" s="10"/>
      <c r="J1" s="10"/>
      <c r="K1" s="10"/>
      <c r="L1" s="10"/>
      <c r="M1" s="11" t="str">
        <f>IF(ISNA(HLOOKUP($M$2,Months,1,0))=TRUE,"Select a valid period!","")</f>
        <v/>
      </c>
    </row>
    <row r="2" spans="1:14" s="8" customFormat="1" ht="15" customHeight="1" x14ac:dyDescent="0.35">
      <c r="A2" s="12" t="s">
        <v>3</v>
      </c>
      <c r="C2" s="9"/>
      <c r="D2" s="32"/>
      <c r="E2" s="32"/>
      <c r="F2" s="40" t="s">
        <v>1</v>
      </c>
      <c r="G2" s="13">
        <v>42430</v>
      </c>
      <c r="H2" s="41" t="s">
        <v>16</v>
      </c>
      <c r="I2" s="14">
        <v>10</v>
      </c>
      <c r="J2" s="10"/>
      <c r="K2" s="10"/>
      <c r="L2" s="42" t="s">
        <v>6</v>
      </c>
      <c r="M2" s="15">
        <v>42794</v>
      </c>
    </row>
    <row r="3" spans="1:14" s="8" customFormat="1" ht="15" customHeight="1" x14ac:dyDescent="0.35">
      <c r="A3" s="6" t="s">
        <v>25</v>
      </c>
      <c r="C3" s="9"/>
      <c r="D3" s="32"/>
      <c r="E3" s="32"/>
      <c r="F3" s="40" t="s">
        <v>15</v>
      </c>
      <c r="G3" s="16">
        <f>DATE(YEAR(Start)+1,MONTH(Start),0)</f>
        <v>42794</v>
      </c>
      <c r="H3" s="41" t="s">
        <v>17</v>
      </c>
      <c r="I3" s="17">
        <f>IF(ISERROR(NETWORKDAYS(Start,$G$3))=TRUE,260-$I$2,NETWORKDAYS(Start,$G$3)-$I$2)</f>
        <v>251</v>
      </c>
      <c r="L3" s="18" t="s">
        <v>14</v>
      </c>
      <c r="M3" s="19">
        <f>((YEAR($M$2)*12)+MONTH($M$2)+1)-((YEAR(Start)*12)+MONTH(Start))</f>
        <v>12</v>
      </c>
      <c r="N3" s="10"/>
    </row>
    <row r="4" spans="1:14" s="8" customFormat="1" ht="15" customHeight="1" x14ac:dyDescent="0.35">
      <c r="A4" s="20"/>
      <c r="C4" s="9"/>
      <c r="D4" s="32"/>
      <c r="E4" s="32"/>
      <c r="F4" s="10"/>
      <c r="G4" s="10"/>
      <c r="H4" s="10"/>
      <c r="I4" s="10"/>
      <c r="J4" s="10"/>
      <c r="K4" s="10"/>
      <c r="L4" s="21" t="s">
        <v>26</v>
      </c>
      <c r="M4" s="22">
        <f>SUBTOTAL(109,Summary[[#Data],[Leave Provision]])</f>
        <v>17211.155378486055</v>
      </c>
    </row>
    <row r="5" spans="1:14" s="37" customFormat="1" ht="24" x14ac:dyDescent="0.35">
      <c r="A5" s="33" t="s">
        <v>4</v>
      </c>
      <c r="B5" s="43" t="s">
        <v>5</v>
      </c>
      <c r="C5" s="34" t="s">
        <v>23</v>
      </c>
      <c r="D5" s="44" t="s">
        <v>28</v>
      </c>
      <c r="E5" s="44" t="s">
        <v>29</v>
      </c>
      <c r="F5" s="35" t="s">
        <v>24</v>
      </c>
      <c r="G5" s="35" t="s">
        <v>18</v>
      </c>
      <c r="H5" s="35" t="s">
        <v>19</v>
      </c>
      <c r="I5" s="45" t="s">
        <v>7</v>
      </c>
      <c r="J5" s="45" t="s">
        <v>20</v>
      </c>
      <c r="K5" s="45" t="s">
        <v>30</v>
      </c>
      <c r="L5" s="45" t="s">
        <v>21</v>
      </c>
      <c r="M5" s="45" t="s">
        <v>22</v>
      </c>
    </row>
    <row r="6" spans="1:14" ht="15" customHeight="1" x14ac:dyDescent="0.3">
      <c r="A6" s="1">
        <v>1000</v>
      </c>
      <c r="B6" s="4" t="s">
        <v>8</v>
      </c>
      <c r="C6" s="2">
        <v>1</v>
      </c>
      <c r="D6" s="32">
        <v>42428</v>
      </c>
      <c r="F6" s="23">
        <v>20000</v>
      </c>
      <c r="G6" s="23">
        <v>20</v>
      </c>
      <c r="H6" s="23">
        <v>1</v>
      </c>
      <c r="I6" s="23">
        <f t="shared" ref="I6:I10" si="0">IF($M$2&lt;$D6,0,$G6/12*(IF(ISBLANK($E6)=TRUE,(YEAR($M$2)*12)+MONTH($M$2),MIN((YEAR($M$2)*12)+MONTH($M$2),(YEAR($E6)*12)+MONTH($E6)))-((YEAR(MAX(DATE(YEAR($G$2),MONTH($G$2),0),DATE(YEAR($D6),MONTH($D6),0)))*12)+MONTH(MAX(DATE(YEAR($G$2),MONTH($G$2),0),DATE(YEAR($D6),MONTH($D6),0))))))</f>
        <v>20</v>
      </c>
      <c r="J6" s="23">
        <f>-SUMPRODUCT((LeaveDate&gt;=Start)*(LeaveDate&lt;=$M$2)*(LeaveCode=$A6)*(LeavePmt&lt;&gt;"P")*(LeaveDays))</f>
        <v>-3</v>
      </c>
      <c r="K6" s="23">
        <f>-SUMPRODUCT((LeaveDate&gt;=Start)*(LeaveDate&lt;=$M$2)*(LeaveCode=$A6)*(LeavePmt="P")*(LeaveDays))</f>
        <v>0</v>
      </c>
      <c r="L6" s="23">
        <f t="shared" ref="L6:L10" si="1">SUM(H6:K6)</f>
        <v>18</v>
      </c>
      <c r="M6" s="23">
        <f>IF($F6*12/$I$3*$L6&lt;0,0,$F6*12/$I$3*$L6)</f>
        <v>17211.155378486055</v>
      </c>
    </row>
    <row r="7" spans="1:14" ht="15" customHeight="1" x14ac:dyDescent="0.3">
      <c r="I7" s="23">
        <f t="shared" si="0"/>
        <v>0</v>
      </c>
      <c r="J7" s="23">
        <f>-SUMPRODUCT((LeaveDate&gt;=Start)*(LeaveDate&lt;=$M$2)*(LeaveCode=$A7)*(LeavePmt&lt;&gt;"P")*(LeaveDays))</f>
        <v>0</v>
      </c>
      <c r="K7" s="23">
        <f>-SUMPRODUCT((LeaveDate&gt;=Start)*(LeaveDate&lt;=$M$2)*(LeaveCode=$A7)*(LeavePmt="P")*(LeaveDays))</f>
        <v>0</v>
      </c>
      <c r="L7" s="23">
        <f t="shared" si="1"/>
        <v>0</v>
      </c>
      <c r="M7" s="23">
        <f>IF($F7*12/$I$3*$L7&lt;0,0,$F7*12/$I$3*$L7)</f>
        <v>0</v>
      </c>
    </row>
    <row r="8" spans="1:14" ht="15" customHeight="1" x14ac:dyDescent="0.3">
      <c r="I8" s="23">
        <f t="shared" si="0"/>
        <v>0</v>
      </c>
      <c r="J8" s="23">
        <f>-SUMPRODUCT((LeaveDate&gt;=Start)*(LeaveDate&lt;=$M$2)*(LeaveCode=$A8)*(LeavePmt&lt;&gt;"P")*(LeaveDays))</f>
        <v>0</v>
      </c>
      <c r="K8" s="23">
        <f>-SUMPRODUCT((LeaveDate&gt;=Start)*(LeaveDate&lt;=$M$2)*(LeaveCode=$A8)*(LeavePmt="P")*(LeaveDays))</f>
        <v>0</v>
      </c>
      <c r="L8" s="23">
        <f t="shared" si="1"/>
        <v>0</v>
      </c>
      <c r="M8" s="23">
        <f>IF($F8*12/$I$3*$L8&lt;0,0,$F8*12/$I$3*$L8)</f>
        <v>0</v>
      </c>
    </row>
    <row r="9" spans="1:14" ht="15" customHeight="1" x14ac:dyDescent="0.3">
      <c r="I9" s="23">
        <f t="shared" si="0"/>
        <v>0</v>
      </c>
      <c r="J9" s="23">
        <f>-SUMPRODUCT((LeaveDate&gt;=Start)*(LeaveDate&lt;=$M$2)*(LeaveCode=$A9)*(LeavePmt&lt;&gt;"P")*(LeaveDays))</f>
        <v>0</v>
      </c>
      <c r="K9" s="23">
        <f>-SUMPRODUCT((LeaveDate&gt;=Start)*(LeaveDate&lt;=$M$2)*(LeaveCode=$A9)*(LeavePmt="P")*(LeaveDays))</f>
        <v>0</v>
      </c>
      <c r="L9" s="23">
        <f t="shared" si="1"/>
        <v>0</v>
      </c>
      <c r="M9" s="23">
        <f>IF($F9*12/$I$3*$L9&lt;0,0,$F9*12/$I$3*$L9)</f>
        <v>0</v>
      </c>
    </row>
    <row r="10" spans="1:14" ht="15" customHeight="1" x14ac:dyDescent="0.3">
      <c r="I10" s="23">
        <f t="shared" si="0"/>
        <v>0</v>
      </c>
      <c r="J10" s="23">
        <f>-SUMPRODUCT((LeaveDate&gt;=Start)*(LeaveDate&lt;=$M$2)*(LeaveCode=$A10)*(LeavePmt&lt;&gt;"P")*(LeaveDays))</f>
        <v>0</v>
      </c>
      <c r="K10" s="23">
        <f>-SUMPRODUCT((LeaveDate&gt;=Start)*(LeaveDate&lt;=$M$2)*(LeaveCode=$A10)*(LeavePmt="P")*(LeaveDays))</f>
        <v>0</v>
      </c>
      <c r="L10" s="23">
        <f t="shared" si="1"/>
        <v>0</v>
      </c>
      <c r="M10" s="23">
        <f>IF($F10*12/$I$3*$L10&lt;0,0,$F10*12/$I$3*$L10)</f>
        <v>0</v>
      </c>
    </row>
  </sheetData>
  <phoneticPr fontId="0" type="noConversion"/>
  <conditionalFormatting sqref="M2">
    <cfRule type="expression" dxfId="18" priority="1" stopIfTrue="1">
      <formula>ISNA(HLOOKUP($M$2,Months,1,0))=TRUE</formula>
    </cfRule>
  </conditionalFormatting>
  <conditionalFormatting sqref="L6:L10">
    <cfRule type="cellIs" dxfId="17" priority="2" stopIfTrue="1" operator="lessThan">
      <formula>0</formula>
    </cfRule>
  </conditionalFormatting>
  <dataValidations count="2">
    <dataValidation type="list" allowBlank="1" showInputMessage="1" showErrorMessage="1" errorTitle="Invalid Period" error="Select a period from the list box." sqref="M2" xr:uid="{00000000-0002-0000-0200-000000000000}">
      <formula1>Months</formula1>
    </dataValidation>
    <dataValidation type="date" operator="greaterThan" allowBlank="1" showInputMessage="1" showErrorMessage="1" errorTitle="Invalid Date" error="Enter a valid date in accordance with the regional date settings that are specified in your System Control Panel." sqref="D6:E10 G2" xr:uid="{00000000-0002-0000-0200-000001000000}">
      <formula1>36526</formula1>
    </dataValidation>
  </dataValidations>
  <pageMargins left="0.55118110236220474" right="0.55118110236220474" top="0.59055118110236227" bottom="0.59055118110236227" header="0.31496062992125984" footer="0.31496062992125984"/>
  <pageSetup paperSize="9" scale="84" fitToHeight="0" orientation="landscape" r:id="rId1"/>
  <headerFooter alignWithMargins="0">
    <oddFooter>&amp;C&amp;9Page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4"/>
  <sheetViews>
    <sheetView zoomScale="9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ColWidth="9.1328125" defaultRowHeight="15" customHeight="1" x14ac:dyDescent="0.3"/>
  <cols>
    <col min="1" max="1" width="11.73046875" style="1" customWidth="1"/>
    <col min="2" max="2" width="20.73046875" style="4" customWidth="1"/>
    <col min="3" max="17" width="10.73046875" style="24" customWidth="1"/>
    <col min="18" max="20" width="13.73046875" style="4" customWidth="1"/>
    <col min="21" max="30" width="15.73046875" style="4" customWidth="1"/>
    <col min="31" max="16384" width="9.1328125" style="4"/>
  </cols>
  <sheetData>
    <row r="1" spans="1:17" ht="15" customHeight="1" x14ac:dyDescent="0.4">
      <c r="A1" s="48" t="s">
        <v>0</v>
      </c>
    </row>
    <row r="2" spans="1:17" ht="15" customHeight="1" x14ac:dyDescent="0.35">
      <c r="A2" s="25" t="str">
        <f>"Monthly Leave Summary as at "&amp;TEXT(Summary!$M$2,"dd mmmm yyyy")</f>
        <v>Monthly Leave Summary as at 28 February 2017</v>
      </c>
      <c r="C2" s="26"/>
      <c r="D2" s="26"/>
      <c r="H2" s="47"/>
      <c r="I2" s="26"/>
    </row>
    <row r="3" spans="1:17" ht="15" customHeight="1" x14ac:dyDescent="0.3">
      <c r="A3" s="6" t="s">
        <v>25</v>
      </c>
    </row>
    <row r="4" spans="1:17" s="30" customFormat="1" ht="24" x14ac:dyDescent="0.35">
      <c r="A4" s="27" t="s">
        <v>4</v>
      </c>
      <c r="B4" s="28" t="s">
        <v>5</v>
      </c>
      <c r="C4" s="29" t="s">
        <v>10</v>
      </c>
      <c r="D4" s="29" t="s">
        <v>7</v>
      </c>
      <c r="E4" s="29">
        <f>DATE(YEAR(Start),MONTH(Start)+1,0)</f>
        <v>42460</v>
      </c>
      <c r="F4" s="29">
        <f>DATE(YEAR(E$4),MONTH(E$4)+2,0)</f>
        <v>42490</v>
      </c>
      <c r="G4" s="29">
        <f t="shared" ref="G4:P4" si="0">DATE(YEAR(F$4),MONTH(F$4)+2,0)</f>
        <v>42521</v>
      </c>
      <c r="H4" s="29">
        <f t="shared" si="0"/>
        <v>42551</v>
      </c>
      <c r="I4" s="29">
        <f t="shared" si="0"/>
        <v>42582</v>
      </c>
      <c r="J4" s="29">
        <f t="shared" si="0"/>
        <v>42613</v>
      </c>
      <c r="K4" s="29">
        <f t="shared" si="0"/>
        <v>42643</v>
      </c>
      <c r="L4" s="29">
        <f t="shared" si="0"/>
        <v>42674</v>
      </c>
      <c r="M4" s="29">
        <f t="shared" si="0"/>
        <v>42704</v>
      </c>
      <c r="N4" s="29">
        <f t="shared" si="0"/>
        <v>42735</v>
      </c>
      <c r="O4" s="29">
        <f t="shared" si="0"/>
        <v>42766</v>
      </c>
      <c r="P4" s="29">
        <f t="shared" si="0"/>
        <v>42794</v>
      </c>
      <c r="Q4" s="29" t="s">
        <v>9</v>
      </c>
    </row>
    <row r="5" spans="1:17" ht="15" customHeight="1" x14ac:dyDescent="0.3">
      <c r="A5" s="1">
        <f ca="1">IF(ISBLANK(OFFSET(Summary!A$5,ROW($B5)-ROW($B$4),0,1,1))=TRUE,"",OFFSET(Summary!A$5,ROW($B5)-ROW($B$4),0,1,1))</f>
        <v>1000</v>
      </c>
      <c r="B5" s="1" t="str">
        <f ca="1">IF(ISBLANK(OFFSET(Summary!B$5,ROW($B5)-ROW($B$4),0,1,1))=TRUE,"",OFFSET(Summary!B$5,ROW($B5)-ROW($B$4),0,1,1))</f>
        <v>A Taylor</v>
      </c>
      <c r="C5" s="31">
        <f ca="1">IF(ISBLANK(OFFSET(Summary!H$5,ROW($B5)-ROW($B$4),0,1,1))=TRUE,"",OFFSET(Summary!H$5,ROW($B5)-ROW($B$4),0,1,1))</f>
        <v>1</v>
      </c>
      <c r="D5" s="31">
        <f ca="1">IF(ISBLANK(OFFSET(Summary!I$5,ROW($B5)-ROW($B$4),0,1,1))=TRUE,"",OFFSET(Summary!I$5,ROW($B5)-ROW($B$4),0,1,1))</f>
        <v>20</v>
      </c>
      <c r="E5" s="24">
        <f ca="1">IF(LEN($A5)=0,"",IF(E$4&gt;Summary!$M$2,0,-SUMPRODUCT((LeaveDate&gt;=DATE(YEAR(E$4),MONTH(E$4),1))*(LeaveDate&lt;=E$4)*(LeaveCode=$A5)*(LeaveDays))))</f>
        <v>-3</v>
      </c>
      <c r="F5" s="24">
        <f ca="1">IF(LEN($A5)=0,"",IF(F$4&gt;Summary!$M$2,0,-SUMPRODUCT((LeaveDate&gt;=DATE(YEAR(F$4),MONTH(F$4),1))*(LeaveDate&lt;=F$4)*(LeaveCode=$A5)*(LeaveDays))))</f>
        <v>0</v>
      </c>
      <c r="G5" s="24">
        <f ca="1">IF(LEN($A5)=0,"",IF(G$4&gt;Summary!$M$2,0,-SUMPRODUCT((LeaveDate&gt;=DATE(YEAR(G$4),MONTH(G$4),1))*(LeaveDate&lt;=G$4)*(LeaveCode=$A5)*(LeaveDays))))</f>
        <v>0</v>
      </c>
      <c r="H5" s="24">
        <f ca="1">IF(LEN($A5)=0,"",IF(H$4&gt;Summary!$M$2,0,-SUMPRODUCT((LeaveDate&gt;=DATE(YEAR(H$4),MONTH(H$4),1))*(LeaveDate&lt;=H$4)*(LeaveCode=$A5)*(LeaveDays))))</f>
        <v>0</v>
      </c>
      <c r="I5" s="24">
        <f ca="1">IF(LEN($A5)=0,"",IF(I$4&gt;Summary!$M$2,0,-SUMPRODUCT((LeaveDate&gt;=DATE(YEAR(I$4),MONTH(I$4),1))*(LeaveDate&lt;=I$4)*(LeaveCode=$A5)*(LeaveDays))))</f>
        <v>0</v>
      </c>
      <c r="J5" s="24">
        <f ca="1">IF(LEN($A5)=0,"",IF(J$4&gt;Summary!$M$2,0,-SUMPRODUCT((LeaveDate&gt;=DATE(YEAR(J$4),MONTH(J$4),1))*(LeaveDate&lt;=J$4)*(LeaveCode=$A5)*(LeaveDays))))</f>
        <v>0</v>
      </c>
      <c r="K5" s="24">
        <f ca="1">IF(LEN($A5)=0,"",IF(K$4&gt;Summary!$M$2,0,-SUMPRODUCT((LeaveDate&gt;=DATE(YEAR(K$4),MONTH(K$4),1))*(LeaveDate&lt;=K$4)*(LeaveCode=$A5)*(LeaveDays))))</f>
        <v>0</v>
      </c>
      <c r="L5" s="24">
        <f ca="1">IF(LEN($A5)=0,"",IF(L$4&gt;Summary!$M$2,0,-SUMPRODUCT((LeaveDate&gt;=DATE(YEAR(L$4),MONTH(L$4),1))*(LeaveDate&lt;=L$4)*(LeaveCode=$A5)*(LeaveDays))))</f>
        <v>0</v>
      </c>
      <c r="M5" s="24">
        <f ca="1">IF(LEN($A5)=0,"",IF(M$4&gt;Summary!$M$2,0,-SUMPRODUCT((LeaveDate&gt;=DATE(YEAR(M$4),MONTH(M$4),1))*(LeaveDate&lt;=M$4)*(LeaveCode=$A5)*(LeaveDays))))</f>
        <v>0</v>
      </c>
      <c r="N5" s="24">
        <f ca="1">IF(LEN($A5)=0,"",IF(N$4&gt;Summary!$M$2,0,-SUMPRODUCT((LeaveDate&gt;=DATE(YEAR(N$4),MONTH(N$4),1))*(LeaveDate&lt;=N$4)*(LeaveCode=$A5)*(LeaveDays))))</f>
        <v>0</v>
      </c>
      <c r="O5" s="24">
        <f ca="1">IF(LEN($A5)=0,"",IF(O$4&gt;Summary!$M$2,0,-SUMPRODUCT((LeaveDate&gt;=DATE(YEAR(O$4),MONTH(O$4),1))*(LeaveDate&lt;=O$4)*(LeaveCode=$A5)*(LeaveDays))))</f>
        <v>0</v>
      </c>
      <c r="P5" s="24">
        <f ca="1">IF(LEN($A5)=0,"",IF(P$4&gt;Summary!$M$2,0,-SUMPRODUCT((LeaveDate&gt;=DATE(YEAR(P$4),MONTH(P$4),1))*(LeaveDate&lt;=P$4)*(LeaveCode=$A5)*(LeaveDays))))</f>
        <v>0</v>
      </c>
      <c r="Q5" s="24">
        <f ca="1">IF(LEN($A5)=0,"",SUM(C5:P5))</f>
        <v>18</v>
      </c>
    </row>
    <row r="6" spans="1:17" ht="15" customHeight="1" x14ac:dyDescent="0.3">
      <c r="A6" s="1" t="str">
        <f ca="1">IF(ISBLANK(OFFSET(Summary!A$5,ROW($B6)-ROW($B$4),0,1,1))=TRUE,"",OFFSET(Summary!A$5,ROW($B6)-ROW($B$4),0,1,1))</f>
        <v/>
      </c>
      <c r="B6" s="1" t="str">
        <f ca="1">IF(ISBLANK(OFFSET(Summary!B$5,ROW($B6)-ROW($B$4),0,1,1))=TRUE,"",OFFSET(Summary!B$5,ROW($B6)-ROW($B$4),0,1,1))</f>
        <v/>
      </c>
      <c r="C6" s="31" t="str">
        <f ca="1">IF(ISBLANK(OFFSET(Summary!H$5,ROW($B6)-ROW($B$4),0,1,1))=TRUE,"",OFFSET(Summary!H$5,ROW($B6)-ROW($B$4),0,1,1))</f>
        <v/>
      </c>
      <c r="D6" s="31">
        <f ca="1">IF(ISBLANK(OFFSET(Summary!I$5,ROW($B6)-ROW($B$4),0,1,1))=TRUE,"",OFFSET(Summary!I$5,ROW($B6)-ROW($B$4),0,1,1))</f>
        <v>0</v>
      </c>
      <c r="E6" s="24" t="str">
        <f ca="1">IF(LEN($A6)=0,"",IF(E$4&gt;Summary!$M$2,0,-SUMPRODUCT((LeaveDate&gt;=DATE(YEAR(E$4),MONTH(E$4),1))*(LeaveDate&lt;=E$4)*(LeaveCode=$A6)*(LeaveDays))))</f>
        <v/>
      </c>
      <c r="F6" s="24" t="str">
        <f ca="1">IF(LEN($A6)=0,"",IF(F$4&gt;Summary!$M$2,0,-SUMPRODUCT((LeaveDate&gt;=DATE(YEAR(F$4),MONTH(F$4),1))*(LeaveDate&lt;=F$4)*(LeaveCode=$A6)*(LeaveDays))))</f>
        <v/>
      </c>
      <c r="G6" s="24" t="str">
        <f ca="1">IF(LEN($A6)=0,"",IF(G$4&gt;Summary!$M$2,0,-SUMPRODUCT((LeaveDate&gt;=DATE(YEAR(G$4),MONTH(G$4),1))*(LeaveDate&lt;=G$4)*(LeaveCode=$A6)*(LeaveDays))))</f>
        <v/>
      </c>
      <c r="H6" s="24" t="str">
        <f ca="1">IF(LEN($A6)=0,"",IF(H$4&gt;Summary!$M$2,0,-SUMPRODUCT((LeaveDate&gt;=DATE(YEAR(H$4),MONTH(H$4),1))*(LeaveDate&lt;=H$4)*(LeaveCode=$A6)*(LeaveDays))))</f>
        <v/>
      </c>
      <c r="I6" s="24" t="str">
        <f ca="1">IF(LEN($A6)=0,"",IF(I$4&gt;Summary!$M$2,0,-SUMPRODUCT((LeaveDate&gt;=DATE(YEAR(I$4),MONTH(I$4),1))*(LeaveDate&lt;=I$4)*(LeaveCode=$A6)*(LeaveDays))))</f>
        <v/>
      </c>
      <c r="J6" s="24" t="str">
        <f ca="1">IF(LEN($A6)=0,"",IF(J$4&gt;Summary!$M$2,0,-SUMPRODUCT((LeaveDate&gt;=DATE(YEAR(J$4),MONTH(J$4),1))*(LeaveDate&lt;=J$4)*(LeaveCode=$A6)*(LeaveDays))))</f>
        <v/>
      </c>
      <c r="K6" s="24" t="str">
        <f ca="1">IF(LEN($A6)=0,"",IF(K$4&gt;Summary!$M$2,0,-SUMPRODUCT((LeaveDate&gt;=DATE(YEAR(K$4),MONTH(K$4),1))*(LeaveDate&lt;=K$4)*(LeaveCode=$A6)*(LeaveDays))))</f>
        <v/>
      </c>
      <c r="L6" s="24" t="str">
        <f ca="1">IF(LEN($A6)=0,"",IF(L$4&gt;Summary!$M$2,0,-SUMPRODUCT((LeaveDate&gt;=DATE(YEAR(L$4),MONTH(L$4),1))*(LeaveDate&lt;=L$4)*(LeaveCode=$A6)*(LeaveDays))))</f>
        <v/>
      </c>
      <c r="M6" s="24" t="str">
        <f ca="1">IF(LEN($A6)=0,"",IF(M$4&gt;Summary!$M$2,0,-SUMPRODUCT((LeaveDate&gt;=DATE(YEAR(M$4),MONTH(M$4),1))*(LeaveDate&lt;=M$4)*(LeaveCode=$A6)*(LeaveDays))))</f>
        <v/>
      </c>
      <c r="N6" s="24" t="str">
        <f ca="1">IF(LEN($A6)=0,"",IF(N$4&gt;Summary!$M$2,0,-SUMPRODUCT((LeaveDate&gt;=DATE(YEAR(N$4),MONTH(N$4),1))*(LeaveDate&lt;=N$4)*(LeaveCode=$A6)*(LeaveDays))))</f>
        <v/>
      </c>
      <c r="O6" s="24" t="str">
        <f ca="1">IF(LEN($A6)=0,"",IF(O$4&gt;Summary!$M$2,0,-SUMPRODUCT((LeaveDate&gt;=DATE(YEAR(O$4),MONTH(O$4),1))*(LeaveDate&lt;=O$4)*(LeaveCode=$A6)*(LeaveDays))))</f>
        <v/>
      </c>
      <c r="P6" s="24" t="str">
        <f ca="1">IF(LEN($A6)=0,"",IF(P$4&gt;Summary!$M$2,0,-SUMPRODUCT((LeaveDate&gt;=DATE(YEAR(P$4),MONTH(P$4),1))*(LeaveDate&lt;=P$4)*(LeaveCode=$A6)*(LeaveDays))))</f>
        <v/>
      </c>
      <c r="Q6" s="24" t="str">
        <f t="shared" ref="Q6:Q34" ca="1" si="1">IF(LEN($A6)=0,"",SUM(C6:P6))</f>
        <v/>
      </c>
    </row>
    <row r="7" spans="1:17" ht="15" customHeight="1" x14ac:dyDescent="0.3">
      <c r="A7" s="1" t="str">
        <f ca="1">IF(ISBLANK(OFFSET(Summary!A$5,ROW($B7)-ROW($B$4),0,1,1))=TRUE,"",OFFSET(Summary!A$5,ROW($B7)-ROW($B$4),0,1,1))</f>
        <v/>
      </c>
      <c r="B7" s="1" t="str">
        <f ca="1">IF(ISBLANK(OFFSET(Summary!B$5,ROW($B7)-ROW($B$4),0,1,1))=TRUE,"",OFFSET(Summary!B$5,ROW($B7)-ROW($B$4),0,1,1))</f>
        <v/>
      </c>
      <c r="C7" s="31" t="str">
        <f ca="1">IF(ISBLANK(OFFSET(Summary!H$5,ROW($B7)-ROW($B$4),0,1,1))=TRUE,"",OFFSET(Summary!H$5,ROW($B7)-ROW($B$4),0,1,1))</f>
        <v/>
      </c>
      <c r="D7" s="31">
        <f ca="1">IF(ISBLANK(OFFSET(Summary!I$5,ROW($B7)-ROW($B$4),0,1,1))=TRUE,"",OFFSET(Summary!I$5,ROW($B7)-ROW($B$4),0,1,1))</f>
        <v>0</v>
      </c>
      <c r="E7" s="24" t="str">
        <f ca="1">IF(LEN($A7)=0,"",IF(E$4&gt;Summary!$M$2,0,-SUMPRODUCT((LeaveDate&gt;=DATE(YEAR(E$4),MONTH(E$4),1))*(LeaveDate&lt;=E$4)*(LeaveCode=$A7)*(LeaveDays))))</f>
        <v/>
      </c>
      <c r="F7" s="24" t="str">
        <f ca="1">IF(LEN($A7)=0,"",IF(F$4&gt;Summary!$M$2,0,-SUMPRODUCT((LeaveDate&gt;=DATE(YEAR(F$4),MONTH(F$4),1))*(LeaveDate&lt;=F$4)*(LeaveCode=$A7)*(LeaveDays))))</f>
        <v/>
      </c>
      <c r="G7" s="24" t="str">
        <f ca="1">IF(LEN($A7)=0,"",IF(G$4&gt;Summary!$M$2,0,-SUMPRODUCT((LeaveDate&gt;=DATE(YEAR(G$4),MONTH(G$4),1))*(LeaveDate&lt;=G$4)*(LeaveCode=$A7)*(LeaveDays))))</f>
        <v/>
      </c>
      <c r="H7" s="24" t="str">
        <f ca="1">IF(LEN($A7)=0,"",IF(H$4&gt;Summary!$M$2,0,-SUMPRODUCT((LeaveDate&gt;=DATE(YEAR(H$4),MONTH(H$4),1))*(LeaveDate&lt;=H$4)*(LeaveCode=$A7)*(LeaveDays))))</f>
        <v/>
      </c>
      <c r="I7" s="24" t="str">
        <f ca="1">IF(LEN($A7)=0,"",IF(I$4&gt;Summary!$M$2,0,-SUMPRODUCT((LeaveDate&gt;=DATE(YEAR(I$4),MONTH(I$4),1))*(LeaveDate&lt;=I$4)*(LeaveCode=$A7)*(LeaveDays))))</f>
        <v/>
      </c>
      <c r="J7" s="24" t="str">
        <f ca="1">IF(LEN($A7)=0,"",IF(J$4&gt;Summary!$M$2,0,-SUMPRODUCT((LeaveDate&gt;=DATE(YEAR(J$4),MONTH(J$4),1))*(LeaveDate&lt;=J$4)*(LeaveCode=$A7)*(LeaveDays))))</f>
        <v/>
      </c>
      <c r="K7" s="24" t="str">
        <f ca="1">IF(LEN($A7)=0,"",IF(K$4&gt;Summary!$M$2,0,-SUMPRODUCT((LeaveDate&gt;=DATE(YEAR(K$4),MONTH(K$4),1))*(LeaveDate&lt;=K$4)*(LeaveCode=$A7)*(LeaveDays))))</f>
        <v/>
      </c>
      <c r="L7" s="24" t="str">
        <f ca="1">IF(LEN($A7)=0,"",IF(L$4&gt;Summary!$M$2,0,-SUMPRODUCT((LeaveDate&gt;=DATE(YEAR(L$4),MONTH(L$4),1))*(LeaveDate&lt;=L$4)*(LeaveCode=$A7)*(LeaveDays))))</f>
        <v/>
      </c>
      <c r="M7" s="24" t="str">
        <f ca="1">IF(LEN($A7)=0,"",IF(M$4&gt;Summary!$M$2,0,-SUMPRODUCT((LeaveDate&gt;=DATE(YEAR(M$4),MONTH(M$4),1))*(LeaveDate&lt;=M$4)*(LeaveCode=$A7)*(LeaveDays))))</f>
        <v/>
      </c>
      <c r="N7" s="24" t="str">
        <f ca="1">IF(LEN($A7)=0,"",IF(N$4&gt;Summary!$M$2,0,-SUMPRODUCT((LeaveDate&gt;=DATE(YEAR(N$4),MONTH(N$4),1))*(LeaveDate&lt;=N$4)*(LeaveCode=$A7)*(LeaveDays))))</f>
        <v/>
      </c>
      <c r="O7" s="24" t="str">
        <f ca="1">IF(LEN($A7)=0,"",IF(O$4&gt;Summary!$M$2,0,-SUMPRODUCT((LeaveDate&gt;=DATE(YEAR(O$4),MONTH(O$4),1))*(LeaveDate&lt;=O$4)*(LeaveCode=$A7)*(LeaveDays))))</f>
        <v/>
      </c>
      <c r="P7" s="24" t="str">
        <f ca="1">IF(LEN($A7)=0,"",IF(P$4&gt;Summary!$M$2,0,-SUMPRODUCT((LeaveDate&gt;=DATE(YEAR(P$4),MONTH(P$4),1))*(LeaveDate&lt;=P$4)*(LeaveCode=$A7)*(LeaveDays))))</f>
        <v/>
      </c>
      <c r="Q7" s="24" t="str">
        <f t="shared" ca="1" si="1"/>
        <v/>
      </c>
    </row>
    <row r="8" spans="1:17" ht="15" customHeight="1" x14ac:dyDescent="0.3">
      <c r="A8" s="1" t="str">
        <f ca="1">IF(ISBLANK(OFFSET(Summary!A$5,ROW($B8)-ROW($B$4),0,1,1))=TRUE,"",OFFSET(Summary!A$5,ROW($B8)-ROW($B$4),0,1,1))</f>
        <v/>
      </c>
      <c r="B8" s="1" t="str">
        <f ca="1">IF(ISBLANK(OFFSET(Summary!B$5,ROW($B8)-ROW($B$4),0,1,1))=TRUE,"",OFFSET(Summary!B$5,ROW($B8)-ROW($B$4),0,1,1))</f>
        <v/>
      </c>
      <c r="C8" s="31" t="str">
        <f ca="1">IF(ISBLANK(OFFSET(Summary!H$5,ROW($B8)-ROW($B$4),0,1,1))=TRUE,"",OFFSET(Summary!H$5,ROW($B8)-ROW($B$4),0,1,1))</f>
        <v/>
      </c>
      <c r="D8" s="31">
        <f ca="1">IF(ISBLANK(OFFSET(Summary!I$5,ROW($B8)-ROW($B$4),0,1,1))=TRUE,"",OFFSET(Summary!I$5,ROW($B8)-ROW($B$4),0,1,1))</f>
        <v>0</v>
      </c>
      <c r="E8" s="24" t="str">
        <f ca="1">IF(LEN($A8)=0,"",IF(E$4&gt;Summary!$M$2,0,-SUMPRODUCT((LeaveDate&gt;=DATE(YEAR(E$4),MONTH(E$4),1))*(LeaveDate&lt;=E$4)*(LeaveCode=$A8)*(LeaveDays))))</f>
        <v/>
      </c>
      <c r="F8" s="24" t="str">
        <f ca="1">IF(LEN($A8)=0,"",IF(F$4&gt;Summary!$M$2,0,-SUMPRODUCT((LeaveDate&gt;=DATE(YEAR(F$4),MONTH(F$4),1))*(LeaveDate&lt;=F$4)*(LeaveCode=$A8)*(LeaveDays))))</f>
        <v/>
      </c>
      <c r="G8" s="24" t="str">
        <f ca="1">IF(LEN($A8)=0,"",IF(G$4&gt;Summary!$M$2,0,-SUMPRODUCT((LeaveDate&gt;=DATE(YEAR(G$4),MONTH(G$4),1))*(LeaveDate&lt;=G$4)*(LeaveCode=$A8)*(LeaveDays))))</f>
        <v/>
      </c>
      <c r="H8" s="24" t="str">
        <f ca="1">IF(LEN($A8)=0,"",IF(H$4&gt;Summary!$M$2,0,-SUMPRODUCT((LeaveDate&gt;=DATE(YEAR(H$4),MONTH(H$4),1))*(LeaveDate&lt;=H$4)*(LeaveCode=$A8)*(LeaveDays))))</f>
        <v/>
      </c>
      <c r="I8" s="24" t="str">
        <f ca="1">IF(LEN($A8)=0,"",IF(I$4&gt;Summary!$M$2,0,-SUMPRODUCT((LeaveDate&gt;=DATE(YEAR(I$4),MONTH(I$4),1))*(LeaveDate&lt;=I$4)*(LeaveCode=$A8)*(LeaveDays))))</f>
        <v/>
      </c>
      <c r="J8" s="24" t="str">
        <f ca="1">IF(LEN($A8)=0,"",IF(J$4&gt;Summary!$M$2,0,-SUMPRODUCT((LeaveDate&gt;=DATE(YEAR(J$4),MONTH(J$4),1))*(LeaveDate&lt;=J$4)*(LeaveCode=$A8)*(LeaveDays))))</f>
        <v/>
      </c>
      <c r="K8" s="24" t="str">
        <f ca="1">IF(LEN($A8)=0,"",IF(K$4&gt;Summary!$M$2,0,-SUMPRODUCT((LeaveDate&gt;=DATE(YEAR(K$4),MONTH(K$4),1))*(LeaveDate&lt;=K$4)*(LeaveCode=$A8)*(LeaveDays))))</f>
        <v/>
      </c>
      <c r="L8" s="24" t="str">
        <f ca="1">IF(LEN($A8)=0,"",IF(L$4&gt;Summary!$M$2,0,-SUMPRODUCT((LeaveDate&gt;=DATE(YEAR(L$4),MONTH(L$4),1))*(LeaveDate&lt;=L$4)*(LeaveCode=$A8)*(LeaveDays))))</f>
        <v/>
      </c>
      <c r="M8" s="24" t="str">
        <f ca="1">IF(LEN($A8)=0,"",IF(M$4&gt;Summary!$M$2,0,-SUMPRODUCT((LeaveDate&gt;=DATE(YEAR(M$4),MONTH(M$4),1))*(LeaveDate&lt;=M$4)*(LeaveCode=$A8)*(LeaveDays))))</f>
        <v/>
      </c>
      <c r="N8" s="24" t="str">
        <f ca="1">IF(LEN($A8)=0,"",IF(N$4&gt;Summary!$M$2,0,-SUMPRODUCT((LeaveDate&gt;=DATE(YEAR(N$4),MONTH(N$4),1))*(LeaveDate&lt;=N$4)*(LeaveCode=$A8)*(LeaveDays))))</f>
        <v/>
      </c>
      <c r="O8" s="24" t="str">
        <f ca="1">IF(LEN($A8)=0,"",IF(O$4&gt;Summary!$M$2,0,-SUMPRODUCT((LeaveDate&gt;=DATE(YEAR(O$4),MONTH(O$4),1))*(LeaveDate&lt;=O$4)*(LeaveCode=$A8)*(LeaveDays))))</f>
        <v/>
      </c>
      <c r="P8" s="24" t="str">
        <f ca="1">IF(LEN($A8)=0,"",IF(P$4&gt;Summary!$M$2,0,-SUMPRODUCT((LeaveDate&gt;=DATE(YEAR(P$4),MONTH(P$4),1))*(LeaveDate&lt;=P$4)*(LeaveCode=$A8)*(LeaveDays))))</f>
        <v/>
      </c>
      <c r="Q8" s="24" t="str">
        <f t="shared" ca="1" si="1"/>
        <v/>
      </c>
    </row>
    <row r="9" spans="1:17" ht="15" customHeight="1" x14ac:dyDescent="0.3">
      <c r="A9" s="1" t="str">
        <f ca="1">IF(ISBLANK(OFFSET(Summary!A$5,ROW($B9)-ROW($B$4),0,1,1))=TRUE,"",OFFSET(Summary!A$5,ROW($B9)-ROW($B$4),0,1,1))</f>
        <v/>
      </c>
      <c r="B9" s="1" t="str">
        <f ca="1">IF(ISBLANK(OFFSET(Summary!B$5,ROW($B9)-ROW($B$4),0,1,1))=TRUE,"",OFFSET(Summary!B$5,ROW($B9)-ROW($B$4),0,1,1))</f>
        <v/>
      </c>
      <c r="C9" s="31" t="str">
        <f ca="1">IF(ISBLANK(OFFSET(Summary!H$5,ROW($B9)-ROW($B$4),0,1,1))=TRUE,"",OFFSET(Summary!H$5,ROW($B9)-ROW($B$4),0,1,1))</f>
        <v/>
      </c>
      <c r="D9" s="31">
        <f ca="1">IF(ISBLANK(OFFSET(Summary!I$5,ROW($B9)-ROW($B$4),0,1,1))=TRUE,"",OFFSET(Summary!I$5,ROW($B9)-ROW($B$4),0,1,1))</f>
        <v>0</v>
      </c>
      <c r="E9" s="24" t="str">
        <f ca="1">IF(LEN($A9)=0,"",IF(E$4&gt;Summary!$M$2,0,-SUMPRODUCT((LeaveDate&gt;=DATE(YEAR(E$4),MONTH(E$4),1))*(LeaveDate&lt;=E$4)*(LeaveCode=$A9)*(LeaveDays))))</f>
        <v/>
      </c>
      <c r="F9" s="24" t="str">
        <f ca="1">IF(LEN($A9)=0,"",IF(F$4&gt;Summary!$M$2,0,-SUMPRODUCT((LeaveDate&gt;=DATE(YEAR(F$4),MONTH(F$4),1))*(LeaveDate&lt;=F$4)*(LeaveCode=$A9)*(LeaveDays))))</f>
        <v/>
      </c>
      <c r="G9" s="24" t="str">
        <f ca="1">IF(LEN($A9)=0,"",IF(G$4&gt;Summary!$M$2,0,-SUMPRODUCT((LeaveDate&gt;=DATE(YEAR(G$4),MONTH(G$4),1))*(LeaveDate&lt;=G$4)*(LeaveCode=$A9)*(LeaveDays))))</f>
        <v/>
      </c>
      <c r="H9" s="24" t="str">
        <f ca="1">IF(LEN($A9)=0,"",IF(H$4&gt;Summary!$M$2,0,-SUMPRODUCT((LeaveDate&gt;=DATE(YEAR(H$4),MONTH(H$4),1))*(LeaveDate&lt;=H$4)*(LeaveCode=$A9)*(LeaveDays))))</f>
        <v/>
      </c>
      <c r="I9" s="24" t="str">
        <f ca="1">IF(LEN($A9)=0,"",IF(I$4&gt;Summary!$M$2,0,-SUMPRODUCT((LeaveDate&gt;=DATE(YEAR(I$4),MONTH(I$4),1))*(LeaveDate&lt;=I$4)*(LeaveCode=$A9)*(LeaveDays))))</f>
        <v/>
      </c>
      <c r="J9" s="24" t="str">
        <f ca="1">IF(LEN($A9)=0,"",IF(J$4&gt;Summary!$M$2,0,-SUMPRODUCT((LeaveDate&gt;=DATE(YEAR(J$4),MONTH(J$4),1))*(LeaveDate&lt;=J$4)*(LeaveCode=$A9)*(LeaveDays))))</f>
        <v/>
      </c>
      <c r="K9" s="24" t="str">
        <f ca="1">IF(LEN($A9)=0,"",IF(K$4&gt;Summary!$M$2,0,-SUMPRODUCT((LeaveDate&gt;=DATE(YEAR(K$4),MONTH(K$4),1))*(LeaveDate&lt;=K$4)*(LeaveCode=$A9)*(LeaveDays))))</f>
        <v/>
      </c>
      <c r="L9" s="24" t="str">
        <f ca="1">IF(LEN($A9)=0,"",IF(L$4&gt;Summary!$M$2,0,-SUMPRODUCT((LeaveDate&gt;=DATE(YEAR(L$4),MONTH(L$4),1))*(LeaveDate&lt;=L$4)*(LeaveCode=$A9)*(LeaveDays))))</f>
        <v/>
      </c>
      <c r="M9" s="24" t="str">
        <f ca="1">IF(LEN($A9)=0,"",IF(M$4&gt;Summary!$M$2,0,-SUMPRODUCT((LeaveDate&gt;=DATE(YEAR(M$4),MONTH(M$4),1))*(LeaveDate&lt;=M$4)*(LeaveCode=$A9)*(LeaveDays))))</f>
        <v/>
      </c>
      <c r="N9" s="24" t="str">
        <f ca="1">IF(LEN($A9)=0,"",IF(N$4&gt;Summary!$M$2,0,-SUMPRODUCT((LeaveDate&gt;=DATE(YEAR(N$4),MONTH(N$4),1))*(LeaveDate&lt;=N$4)*(LeaveCode=$A9)*(LeaveDays))))</f>
        <v/>
      </c>
      <c r="O9" s="24" t="str">
        <f ca="1">IF(LEN($A9)=0,"",IF(O$4&gt;Summary!$M$2,0,-SUMPRODUCT((LeaveDate&gt;=DATE(YEAR(O$4),MONTH(O$4),1))*(LeaveDate&lt;=O$4)*(LeaveCode=$A9)*(LeaveDays))))</f>
        <v/>
      </c>
      <c r="P9" s="24" t="str">
        <f ca="1">IF(LEN($A9)=0,"",IF(P$4&gt;Summary!$M$2,0,-SUMPRODUCT((LeaveDate&gt;=DATE(YEAR(P$4),MONTH(P$4),1))*(LeaveDate&lt;=P$4)*(LeaveCode=$A9)*(LeaveDays))))</f>
        <v/>
      </c>
      <c r="Q9" s="24" t="str">
        <f t="shared" ca="1" si="1"/>
        <v/>
      </c>
    </row>
    <row r="10" spans="1:17" ht="15" customHeight="1" x14ac:dyDescent="0.3">
      <c r="A10" s="1" t="str">
        <f ca="1">IF(ISBLANK(OFFSET(Summary!A$5,ROW($B10)-ROW($B$4),0,1,1))=TRUE,"",OFFSET(Summary!A$5,ROW($B10)-ROW($B$4),0,1,1))</f>
        <v/>
      </c>
      <c r="B10" s="1" t="str">
        <f ca="1">IF(ISBLANK(OFFSET(Summary!B$5,ROW($B10)-ROW($B$4),0,1,1))=TRUE,"",OFFSET(Summary!B$5,ROW($B10)-ROW($B$4),0,1,1))</f>
        <v/>
      </c>
      <c r="C10" s="31" t="str">
        <f ca="1">IF(ISBLANK(OFFSET(Summary!H$5,ROW($B10)-ROW($B$4),0,1,1))=TRUE,"",OFFSET(Summary!H$5,ROW($B10)-ROW($B$4),0,1,1))</f>
        <v/>
      </c>
      <c r="D10" s="31" t="str">
        <f ca="1">IF(ISBLANK(OFFSET(Summary!I$5,ROW($B10)-ROW($B$4),0,1,1))=TRUE,"",OFFSET(Summary!I$5,ROW($B10)-ROW($B$4),0,1,1))</f>
        <v/>
      </c>
      <c r="E10" s="24" t="str">
        <f ca="1">IF(LEN($A10)=0,"",IF(E$4&gt;Summary!$M$2,0,-SUMPRODUCT((LeaveDate&gt;=DATE(YEAR(E$4),MONTH(E$4),1))*(LeaveDate&lt;=E$4)*(LeaveCode=$A10)*(LeaveDays))))</f>
        <v/>
      </c>
      <c r="F10" s="24" t="str">
        <f ca="1">IF(LEN($A10)=0,"",IF(F$4&gt;Summary!$M$2,0,-SUMPRODUCT((LeaveDate&gt;=DATE(YEAR(F$4),MONTH(F$4),1))*(LeaveDate&lt;=F$4)*(LeaveCode=$A10)*(LeaveDays))))</f>
        <v/>
      </c>
      <c r="G10" s="24" t="str">
        <f ca="1">IF(LEN($A10)=0,"",IF(G$4&gt;Summary!$M$2,0,-SUMPRODUCT((LeaveDate&gt;=DATE(YEAR(G$4),MONTH(G$4),1))*(LeaveDate&lt;=G$4)*(LeaveCode=$A10)*(LeaveDays))))</f>
        <v/>
      </c>
      <c r="H10" s="24" t="str">
        <f ca="1">IF(LEN($A10)=0,"",IF(H$4&gt;Summary!$M$2,0,-SUMPRODUCT((LeaveDate&gt;=DATE(YEAR(H$4),MONTH(H$4),1))*(LeaveDate&lt;=H$4)*(LeaveCode=$A10)*(LeaveDays))))</f>
        <v/>
      </c>
      <c r="I10" s="24" t="str">
        <f ca="1">IF(LEN($A10)=0,"",IF(I$4&gt;Summary!$M$2,0,-SUMPRODUCT((LeaveDate&gt;=DATE(YEAR(I$4),MONTH(I$4),1))*(LeaveDate&lt;=I$4)*(LeaveCode=$A10)*(LeaveDays))))</f>
        <v/>
      </c>
      <c r="J10" s="24" t="str">
        <f ca="1">IF(LEN($A10)=0,"",IF(J$4&gt;Summary!$M$2,0,-SUMPRODUCT((LeaveDate&gt;=DATE(YEAR(J$4),MONTH(J$4),1))*(LeaveDate&lt;=J$4)*(LeaveCode=$A10)*(LeaveDays))))</f>
        <v/>
      </c>
      <c r="K10" s="24" t="str">
        <f ca="1">IF(LEN($A10)=0,"",IF(K$4&gt;Summary!$M$2,0,-SUMPRODUCT((LeaveDate&gt;=DATE(YEAR(K$4),MONTH(K$4),1))*(LeaveDate&lt;=K$4)*(LeaveCode=$A10)*(LeaveDays))))</f>
        <v/>
      </c>
      <c r="L10" s="24" t="str">
        <f ca="1">IF(LEN($A10)=0,"",IF(L$4&gt;Summary!$M$2,0,-SUMPRODUCT((LeaveDate&gt;=DATE(YEAR(L$4),MONTH(L$4),1))*(LeaveDate&lt;=L$4)*(LeaveCode=$A10)*(LeaveDays))))</f>
        <v/>
      </c>
      <c r="M10" s="24" t="str">
        <f ca="1">IF(LEN($A10)=0,"",IF(M$4&gt;Summary!$M$2,0,-SUMPRODUCT((LeaveDate&gt;=DATE(YEAR(M$4),MONTH(M$4),1))*(LeaveDate&lt;=M$4)*(LeaveCode=$A10)*(LeaveDays))))</f>
        <v/>
      </c>
      <c r="N10" s="24" t="str">
        <f ca="1">IF(LEN($A10)=0,"",IF(N$4&gt;Summary!$M$2,0,-SUMPRODUCT((LeaveDate&gt;=DATE(YEAR(N$4),MONTH(N$4),1))*(LeaveDate&lt;=N$4)*(LeaveCode=$A10)*(LeaveDays))))</f>
        <v/>
      </c>
      <c r="O10" s="24" t="str">
        <f ca="1">IF(LEN($A10)=0,"",IF(O$4&gt;Summary!$M$2,0,-SUMPRODUCT((LeaveDate&gt;=DATE(YEAR(O$4),MONTH(O$4),1))*(LeaveDate&lt;=O$4)*(LeaveCode=$A10)*(LeaveDays))))</f>
        <v/>
      </c>
      <c r="P10" s="24" t="str">
        <f ca="1">IF(LEN($A10)=0,"",IF(P$4&gt;Summary!$M$2,0,-SUMPRODUCT((LeaveDate&gt;=DATE(YEAR(P$4),MONTH(P$4),1))*(LeaveDate&lt;=P$4)*(LeaveCode=$A10)*(LeaveDays))))</f>
        <v/>
      </c>
      <c r="Q10" s="24" t="str">
        <f t="shared" ca="1" si="1"/>
        <v/>
      </c>
    </row>
    <row r="11" spans="1:17" ht="15" customHeight="1" x14ac:dyDescent="0.3">
      <c r="A11" s="1" t="str">
        <f ca="1">IF(ISBLANK(OFFSET(Summary!A$5,ROW($B11)-ROW($B$4),0,1,1))=TRUE,"",OFFSET(Summary!A$5,ROW($B11)-ROW($B$4),0,1,1))</f>
        <v/>
      </c>
      <c r="B11" s="1" t="str">
        <f ca="1">IF(ISBLANK(OFFSET(Summary!B$5,ROW($B11)-ROW($B$4),0,1,1))=TRUE,"",OFFSET(Summary!B$5,ROW($B11)-ROW($B$4),0,1,1))</f>
        <v/>
      </c>
      <c r="C11" s="31" t="str">
        <f ca="1">IF(ISBLANK(OFFSET(Summary!H$5,ROW($B11)-ROW($B$4),0,1,1))=TRUE,"",OFFSET(Summary!H$5,ROW($B11)-ROW($B$4),0,1,1))</f>
        <v/>
      </c>
      <c r="D11" s="31" t="str">
        <f ca="1">IF(ISBLANK(OFFSET(Summary!I$5,ROW($B11)-ROW($B$4),0,1,1))=TRUE,"",OFFSET(Summary!I$5,ROW($B11)-ROW($B$4),0,1,1))</f>
        <v/>
      </c>
      <c r="E11" s="24" t="str">
        <f ca="1">IF(LEN($A11)=0,"",IF(E$4&gt;Summary!$M$2,0,-SUMPRODUCT((LeaveDate&gt;=DATE(YEAR(E$4),MONTH(E$4),1))*(LeaveDate&lt;=E$4)*(LeaveCode=$A11)*(LeaveDays))))</f>
        <v/>
      </c>
      <c r="F11" s="24" t="str">
        <f ca="1">IF(LEN($A11)=0,"",IF(F$4&gt;Summary!$M$2,0,-SUMPRODUCT((LeaveDate&gt;=DATE(YEAR(F$4),MONTH(F$4),1))*(LeaveDate&lt;=F$4)*(LeaveCode=$A11)*(LeaveDays))))</f>
        <v/>
      </c>
      <c r="G11" s="24" t="str">
        <f ca="1">IF(LEN($A11)=0,"",IF(G$4&gt;Summary!$M$2,0,-SUMPRODUCT((LeaveDate&gt;=DATE(YEAR(G$4),MONTH(G$4),1))*(LeaveDate&lt;=G$4)*(LeaveCode=$A11)*(LeaveDays))))</f>
        <v/>
      </c>
      <c r="H11" s="24" t="str">
        <f ca="1">IF(LEN($A11)=0,"",IF(H$4&gt;Summary!$M$2,0,-SUMPRODUCT((LeaveDate&gt;=DATE(YEAR(H$4),MONTH(H$4),1))*(LeaveDate&lt;=H$4)*(LeaveCode=$A11)*(LeaveDays))))</f>
        <v/>
      </c>
      <c r="I11" s="24" t="str">
        <f ca="1">IF(LEN($A11)=0,"",IF(I$4&gt;Summary!$M$2,0,-SUMPRODUCT((LeaveDate&gt;=DATE(YEAR(I$4),MONTH(I$4),1))*(LeaveDate&lt;=I$4)*(LeaveCode=$A11)*(LeaveDays))))</f>
        <v/>
      </c>
      <c r="J11" s="24" t="str">
        <f ca="1">IF(LEN($A11)=0,"",IF(J$4&gt;Summary!$M$2,0,-SUMPRODUCT((LeaveDate&gt;=DATE(YEAR(J$4),MONTH(J$4),1))*(LeaveDate&lt;=J$4)*(LeaveCode=$A11)*(LeaveDays))))</f>
        <v/>
      </c>
      <c r="K11" s="24" t="str">
        <f ca="1">IF(LEN($A11)=0,"",IF(K$4&gt;Summary!$M$2,0,-SUMPRODUCT((LeaveDate&gt;=DATE(YEAR(K$4),MONTH(K$4),1))*(LeaveDate&lt;=K$4)*(LeaveCode=$A11)*(LeaveDays))))</f>
        <v/>
      </c>
      <c r="L11" s="24" t="str">
        <f ca="1">IF(LEN($A11)=0,"",IF(L$4&gt;Summary!$M$2,0,-SUMPRODUCT((LeaveDate&gt;=DATE(YEAR(L$4),MONTH(L$4),1))*(LeaveDate&lt;=L$4)*(LeaveCode=$A11)*(LeaveDays))))</f>
        <v/>
      </c>
      <c r="M11" s="24" t="str">
        <f ca="1">IF(LEN($A11)=0,"",IF(M$4&gt;Summary!$M$2,0,-SUMPRODUCT((LeaveDate&gt;=DATE(YEAR(M$4),MONTH(M$4),1))*(LeaveDate&lt;=M$4)*(LeaveCode=$A11)*(LeaveDays))))</f>
        <v/>
      </c>
      <c r="N11" s="24" t="str">
        <f ca="1">IF(LEN($A11)=0,"",IF(N$4&gt;Summary!$M$2,0,-SUMPRODUCT((LeaveDate&gt;=DATE(YEAR(N$4),MONTH(N$4),1))*(LeaveDate&lt;=N$4)*(LeaveCode=$A11)*(LeaveDays))))</f>
        <v/>
      </c>
      <c r="O11" s="24" t="str">
        <f ca="1">IF(LEN($A11)=0,"",IF(O$4&gt;Summary!$M$2,0,-SUMPRODUCT((LeaveDate&gt;=DATE(YEAR(O$4),MONTH(O$4),1))*(LeaveDate&lt;=O$4)*(LeaveCode=$A11)*(LeaveDays))))</f>
        <v/>
      </c>
      <c r="P11" s="24" t="str">
        <f ca="1">IF(LEN($A11)=0,"",IF(P$4&gt;Summary!$M$2,0,-SUMPRODUCT((LeaveDate&gt;=DATE(YEAR(P$4),MONTH(P$4),1))*(LeaveDate&lt;=P$4)*(LeaveCode=$A11)*(LeaveDays))))</f>
        <v/>
      </c>
      <c r="Q11" s="24" t="str">
        <f t="shared" ca="1" si="1"/>
        <v/>
      </c>
    </row>
    <row r="12" spans="1:17" ht="15" customHeight="1" x14ac:dyDescent="0.3">
      <c r="A12" s="1" t="str">
        <f ca="1">IF(ISBLANK(OFFSET(Summary!A$5,ROW($B12)-ROW($B$4),0,1,1))=TRUE,"",OFFSET(Summary!A$5,ROW($B12)-ROW($B$4),0,1,1))</f>
        <v/>
      </c>
      <c r="B12" s="1" t="str">
        <f ca="1">IF(ISBLANK(OFFSET(Summary!B$5,ROW($B12)-ROW($B$4),0,1,1))=TRUE,"",OFFSET(Summary!B$5,ROW($B12)-ROW($B$4),0,1,1))</f>
        <v/>
      </c>
      <c r="C12" s="31" t="str">
        <f ca="1">IF(ISBLANK(OFFSET(Summary!H$5,ROW($B12)-ROW($B$4),0,1,1))=TRUE,"",OFFSET(Summary!H$5,ROW($B12)-ROW($B$4),0,1,1))</f>
        <v/>
      </c>
      <c r="D12" s="31" t="str">
        <f ca="1">IF(ISBLANK(OFFSET(Summary!I$5,ROW($B12)-ROW($B$4),0,1,1))=TRUE,"",OFFSET(Summary!I$5,ROW($B12)-ROW($B$4),0,1,1))</f>
        <v/>
      </c>
      <c r="E12" s="24" t="str">
        <f ca="1">IF(LEN($A12)=0,"",IF(E$4&gt;Summary!$M$2,0,-SUMPRODUCT((LeaveDate&gt;=DATE(YEAR(E$4),MONTH(E$4),1))*(LeaveDate&lt;=E$4)*(LeaveCode=$A12)*(LeaveDays))))</f>
        <v/>
      </c>
      <c r="F12" s="24" t="str">
        <f ca="1">IF(LEN($A12)=0,"",IF(F$4&gt;Summary!$M$2,0,-SUMPRODUCT((LeaveDate&gt;=DATE(YEAR(F$4),MONTH(F$4),1))*(LeaveDate&lt;=F$4)*(LeaveCode=$A12)*(LeaveDays))))</f>
        <v/>
      </c>
      <c r="G12" s="24" t="str">
        <f ca="1">IF(LEN($A12)=0,"",IF(G$4&gt;Summary!$M$2,0,-SUMPRODUCT((LeaveDate&gt;=DATE(YEAR(G$4),MONTH(G$4),1))*(LeaveDate&lt;=G$4)*(LeaveCode=$A12)*(LeaveDays))))</f>
        <v/>
      </c>
      <c r="H12" s="24" t="str">
        <f ca="1">IF(LEN($A12)=0,"",IF(H$4&gt;Summary!$M$2,0,-SUMPRODUCT((LeaveDate&gt;=DATE(YEAR(H$4),MONTH(H$4),1))*(LeaveDate&lt;=H$4)*(LeaveCode=$A12)*(LeaveDays))))</f>
        <v/>
      </c>
      <c r="I12" s="24" t="str">
        <f ca="1">IF(LEN($A12)=0,"",IF(I$4&gt;Summary!$M$2,0,-SUMPRODUCT((LeaveDate&gt;=DATE(YEAR(I$4),MONTH(I$4),1))*(LeaveDate&lt;=I$4)*(LeaveCode=$A12)*(LeaveDays))))</f>
        <v/>
      </c>
      <c r="J12" s="24" t="str">
        <f ca="1">IF(LEN($A12)=0,"",IF(J$4&gt;Summary!$M$2,0,-SUMPRODUCT((LeaveDate&gt;=DATE(YEAR(J$4),MONTH(J$4),1))*(LeaveDate&lt;=J$4)*(LeaveCode=$A12)*(LeaveDays))))</f>
        <v/>
      </c>
      <c r="K12" s="24" t="str">
        <f ca="1">IF(LEN($A12)=0,"",IF(K$4&gt;Summary!$M$2,0,-SUMPRODUCT((LeaveDate&gt;=DATE(YEAR(K$4),MONTH(K$4),1))*(LeaveDate&lt;=K$4)*(LeaveCode=$A12)*(LeaveDays))))</f>
        <v/>
      </c>
      <c r="L12" s="24" t="str">
        <f ca="1">IF(LEN($A12)=0,"",IF(L$4&gt;Summary!$M$2,0,-SUMPRODUCT((LeaveDate&gt;=DATE(YEAR(L$4),MONTH(L$4),1))*(LeaveDate&lt;=L$4)*(LeaveCode=$A12)*(LeaveDays))))</f>
        <v/>
      </c>
      <c r="M12" s="24" t="str">
        <f ca="1">IF(LEN($A12)=0,"",IF(M$4&gt;Summary!$M$2,0,-SUMPRODUCT((LeaveDate&gt;=DATE(YEAR(M$4),MONTH(M$4),1))*(LeaveDate&lt;=M$4)*(LeaveCode=$A12)*(LeaveDays))))</f>
        <v/>
      </c>
      <c r="N12" s="24" t="str">
        <f ca="1">IF(LEN($A12)=0,"",IF(N$4&gt;Summary!$M$2,0,-SUMPRODUCT((LeaveDate&gt;=DATE(YEAR(N$4),MONTH(N$4),1))*(LeaveDate&lt;=N$4)*(LeaveCode=$A12)*(LeaveDays))))</f>
        <v/>
      </c>
      <c r="O12" s="24" t="str">
        <f ca="1">IF(LEN($A12)=0,"",IF(O$4&gt;Summary!$M$2,0,-SUMPRODUCT((LeaveDate&gt;=DATE(YEAR(O$4),MONTH(O$4),1))*(LeaveDate&lt;=O$4)*(LeaveCode=$A12)*(LeaveDays))))</f>
        <v/>
      </c>
      <c r="P12" s="24" t="str">
        <f ca="1">IF(LEN($A12)=0,"",IF(P$4&gt;Summary!$M$2,0,-SUMPRODUCT((LeaveDate&gt;=DATE(YEAR(P$4),MONTH(P$4),1))*(LeaveDate&lt;=P$4)*(LeaveCode=$A12)*(LeaveDays))))</f>
        <v/>
      </c>
      <c r="Q12" s="24" t="str">
        <f t="shared" ca="1" si="1"/>
        <v/>
      </c>
    </row>
    <row r="13" spans="1:17" ht="15" customHeight="1" x14ac:dyDescent="0.3">
      <c r="A13" s="1" t="str">
        <f ca="1">IF(ISBLANK(OFFSET(Summary!A$5,ROW($B13)-ROW($B$4),0,1,1))=TRUE,"",OFFSET(Summary!A$5,ROW($B13)-ROW($B$4),0,1,1))</f>
        <v/>
      </c>
      <c r="B13" s="1" t="str">
        <f ca="1">IF(ISBLANK(OFFSET(Summary!B$5,ROW($B13)-ROW($B$4),0,1,1))=TRUE,"",OFFSET(Summary!B$5,ROW($B13)-ROW($B$4),0,1,1))</f>
        <v/>
      </c>
      <c r="C13" s="31" t="str">
        <f ca="1">IF(ISBLANK(OFFSET(Summary!H$5,ROW($B13)-ROW($B$4),0,1,1))=TRUE,"",OFFSET(Summary!H$5,ROW($B13)-ROW($B$4),0,1,1))</f>
        <v/>
      </c>
      <c r="D13" s="31" t="str">
        <f ca="1">IF(ISBLANK(OFFSET(Summary!I$5,ROW($B13)-ROW($B$4),0,1,1))=TRUE,"",OFFSET(Summary!I$5,ROW($B13)-ROW($B$4),0,1,1))</f>
        <v/>
      </c>
      <c r="E13" s="24" t="str">
        <f ca="1">IF(LEN($A13)=0,"",IF(E$4&gt;Summary!$M$2,0,-SUMPRODUCT((LeaveDate&gt;=DATE(YEAR(E$4),MONTH(E$4),1))*(LeaveDate&lt;=E$4)*(LeaveCode=$A13)*(LeaveDays))))</f>
        <v/>
      </c>
      <c r="F13" s="24" t="str">
        <f ca="1">IF(LEN($A13)=0,"",IF(F$4&gt;Summary!$M$2,0,-SUMPRODUCT((LeaveDate&gt;=DATE(YEAR(F$4),MONTH(F$4),1))*(LeaveDate&lt;=F$4)*(LeaveCode=$A13)*(LeaveDays))))</f>
        <v/>
      </c>
      <c r="G13" s="24" t="str">
        <f ca="1">IF(LEN($A13)=0,"",IF(G$4&gt;Summary!$M$2,0,-SUMPRODUCT((LeaveDate&gt;=DATE(YEAR(G$4),MONTH(G$4),1))*(LeaveDate&lt;=G$4)*(LeaveCode=$A13)*(LeaveDays))))</f>
        <v/>
      </c>
      <c r="H13" s="24" t="str">
        <f ca="1">IF(LEN($A13)=0,"",IF(H$4&gt;Summary!$M$2,0,-SUMPRODUCT((LeaveDate&gt;=DATE(YEAR(H$4),MONTH(H$4),1))*(LeaveDate&lt;=H$4)*(LeaveCode=$A13)*(LeaveDays))))</f>
        <v/>
      </c>
      <c r="I13" s="24" t="str">
        <f ca="1">IF(LEN($A13)=0,"",IF(I$4&gt;Summary!$M$2,0,-SUMPRODUCT((LeaveDate&gt;=DATE(YEAR(I$4),MONTH(I$4),1))*(LeaveDate&lt;=I$4)*(LeaveCode=$A13)*(LeaveDays))))</f>
        <v/>
      </c>
      <c r="J13" s="24" t="str">
        <f ca="1">IF(LEN($A13)=0,"",IF(J$4&gt;Summary!$M$2,0,-SUMPRODUCT((LeaveDate&gt;=DATE(YEAR(J$4),MONTH(J$4),1))*(LeaveDate&lt;=J$4)*(LeaveCode=$A13)*(LeaveDays))))</f>
        <v/>
      </c>
      <c r="K13" s="24" t="str">
        <f ca="1">IF(LEN($A13)=0,"",IF(K$4&gt;Summary!$M$2,0,-SUMPRODUCT((LeaveDate&gt;=DATE(YEAR(K$4),MONTH(K$4),1))*(LeaveDate&lt;=K$4)*(LeaveCode=$A13)*(LeaveDays))))</f>
        <v/>
      </c>
      <c r="L13" s="24" t="str">
        <f ca="1">IF(LEN($A13)=0,"",IF(L$4&gt;Summary!$M$2,0,-SUMPRODUCT((LeaveDate&gt;=DATE(YEAR(L$4),MONTH(L$4),1))*(LeaveDate&lt;=L$4)*(LeaveCode=$A13)*(LeaveDays))))</f>
        <v/>
      </c>
      <c r="M13" s="24" t="str">
        <f ca="1">IF(LEN($A13)=0,"",IF(M$4&gt;Summary!$M$2,0,-SUMPRODUCT((LeaveDate&gt;=DATE(YEAR(M$4),MONTH(M$4),1))*(LeaveDate&lt;=M$4)*(LeaveCode=$A13)*(LeaveDays))))</f>
        <v/>
      </c>
      <c r="N13" s="24" t="str">
        <f ca="1">IF(LEN($A13)=0,"",IF(N$4&gt;Summary!$M$2,0,-SUMPRODUCT((LeaveDate&gt;=DATE(YEAR(N$4),MONTH(N$4),1))*(LeaveDate&lt;=N$4)*(LeaveCode=$A13)*(LeaveDays))))</f>
        <v/>
      </c>
      <c r="O13" s="24" t="str">
        <f ca="1">IF(LEN($A13)=0,"",IF(O$4&gt;Summary!$M$2,0,-SUMPRODUCT((LeaveDate&gt;=DATE(YEAR(O$4),MONTH(O$4),1))*(LeaveDate&lt;=O$4)*(LeaveCode=$A13)*(LeaveDays))))</f>
        <v/>
      </c>
      <c r="P13" s="24" t="str">
        <f ca="1">IF(LEN($A13)=0,"",IF(P$4&gt;Summary!$M$2,0,-SUMPRODUCT((LeaveDate&gt;=DATE(YEAR(P$4),MONTH(P$4),1))*(LeaveDate&lt;=P$4)*(LeaveCode=$A13)*(LeaveDays))))</f>
        <v/>
      </c>
      <c r="Q13" s="24" t="str">
        <f t="shared" ca="1" si="1"/>
        <v/>
      </c>
    </row>
    <row r="14" spans="1:17" ht="15" customHeight="1" x14ac:dyDescent="0.3">
      <c r="A14" s="1" t="str">
        <f ca="1">IF(ISBLANK(OFFSET(Summary!A$5,ROW($B14)-ROW($B$4),0,1,1))=TRUE,"",OFFSET(Summary!A$5,ROW($B14)-ROW($B$4),0,1,1))</f>
        <v/>
      </c>
      <c r="B14" s="1" t="str">
        <f ca="1">IF(ISBLANK(OFFSET(Summary!B$5,ROW($B14)-ROW($B$4),0,1,1))=TRUE,"",OFFSET(Summary!B$5,ROW($B14)-ROW($B$4),0,1,1))</f>
        <v/>
      </c>
      <c r="C14" s="31" t="str">
        <f ca="1">IF(ISBLANK(OFFSET(Summary!H$5,ROW($B14)-ROW($B$4),0,1,1))=TRUE,"",OFFSET(Summary!H$5,ROW($B14)-ROW($B$4),0,1,1))</f>
        <v/>
      </c>
      <c r="D14" s="31" t="str">
        <f ca="1">IF(ISBLANK(OFFSET(Summary!I$5,ROW($B14)-ROW($B$4),0,1,1))=TRUE,"",OFFSET(Summary!I$5,ROW($B14)-ROW($B$4),0,1,1))</f>
        <v/>
      </c>
      <c r="E14" s="24" t="str">
        <f ca="1">IF(LEN($A14)=0,"",IF(E$4&gt;Summary!$M$2,0,-SUMPRODUCT((LeaveDate&gt;=DATE(YEAR(E$4),MONTH(E$4),1))*(LeaveDate&lt;=E$4)*(LeaveCode=$A14)*(LeaveDays))))</f>
        <v/>
      </c>
      <c r="F14" s="24" t="str">
        <f ca="1">IF(LEN($A14)=0,"",IF(F$4&gt;Summary!$M$2,0,-SUMPRODUCT((LeaveDate&gt;=DATE(YEAR(F$4),MONTH(F$4),1))*(LeaveDate&lt;=F$4)*(LeaveCode=$A14)*(LeaveDays))))</f>
        <v/>
      </c>
      <c r="G14" s="24" t="str">
        <f ca="1">IF(LEN($A14)=0,"",IF(G$4&gt;Summary!$M$2,0,-SUMPRODUCT((LeaveDate&gt;=DATE(YEAR(G$4),MONTH(G$4),1))*(LeaveDate&lt;=G$4)*(LeaveCode=$A14)*(LeaveDays))))</f>
        <v/>
      </c>
      <c r="H14" s="24" t="str">
        <f ca="1">IF(LEN($A14)=0,"",IF(H$4&gt;Summary!$M$2,0,-SUMPRODUCT((LeaveDate&gt;=DATE(YEAR(H$4),MONTH(H$4),1))*(LeaveDate&lt;=H$4)*(LeaveCode=$A14)*(LeaveDays))))</f>
        <v/>
      </c>
      <c r="I14" s="24" t="str">
        <f ca="1">IF(LEN($A14)=0,"",IF(I$4&gt;Summary!$M$2,0,-SUMPRODUCT((LeaveDate&gt;=DATE(YEAR(I$4),MONTH(I$4),1))*(LeaveDate&lt;=I$4)*(LeaveCode=$A14)*(LeaveDays))))</f>
        <v/>
      </c>
      <c r="J14" s="24" t="str">
        <f ca="1">IF(LEN($A14)=0,"",IF(J$4&gt;Summary!$M$2,0,-SUMPRODUCT((LeaveDate&gt;=DATE(YEAR(J$4),MONTH(J$4),1))*(LeaveDate&lt;=J$4)*(LeaveCode=$A14)*(LeaveDays))))</f>
        <v/>
      </c>
      <c r="K14" s="24" t="str">
        <f ca="1">IF(LEN($A14)=0,"",IF(K$4&gt;Summary!$M$2,0,-SUMPRODUCT((LeaveDate&gt;=DATE(YEAR(K$4),MONTH(K$4),1))*(LeaveDate&lt;=K$4)*(LeaveCode=$A14)*(LeaveDays))))</f>
        <v/>
      </c>
      <c r="L14" s="24" t="str">
        <f ca="1">IF(LEN($A14)=0,"",IF(L$4&gt;Summary!$M$2,0,-SUMPRODUCT((LeaveDate&gt;=DATE(YEAR(L$4),MONTH(L$4),1))*(LeaveDate&lt;=L$4)*(LeaveCode=$A14)*(LeaveDays))))</f>
        <v/>
      </c>
      <c r="M14" s="24" t="str">
        <f ca="1">IF(LEN($A14)=0,"",IF(M$4&gt;Summary!$M$2,0,-SUMPRODUCT((LeaveDate&gt;=DATE(YEAR(M$4),MONTH(M$4),1))*(LeaveDate&lt;=M$4)*(LeaveCode=$A14)*(LeaveDays))))</f>
        <v/>
      </c>
      <c r="N14" s="24" t="str">
        <f ca="1">IF(LEN($A14)=0,"",IF(N$4&gt;Summary!$M$2,0,-SUMPRODUCT((LeaveDate&gt;=DATE(YEAR(N$4),MONTH(N$4),1))*(LeaveDate&lt;=N$4)*(LeaveCode=$A14)*(LeaveDays))))</f>
        <v/>
      </c>
      <c r="O14" s="24" t="str">
        <f ca="1">IF(LEN($A14)=0,"",IF(O$4&gt;Summary!$M$2,0,-SUMPRODUCT((LeaveDate&gt;=DATE(YEAR(O$4),MONTH(O$4),1))*(LeaveDate&lt;=O$4)*(LeaveCode=$A14)*(LeaveDays))))</f>
        <v/>
      </c>
      <c r="P14" s="24" t="str">
        <f ca="1">IF(LEN($A14)=0,"",IF(P$4&gt;Summary!$M$2,0,-SUMPRODUCT((LeaveDate&gt;=DATE(YEAR(P$4),MONTH(P$4),1))*(LeaveDate&lt;=P$4)*(LeaveCode=$A14)*(LeaveDays))))</f>
        <v/>
      </c>
      <c r="Q14" s="24" t="str">
        <f t="shared" ca="1" si="1"/>
        <v/>
      </c>
    </row>
    <row r="15" spans="1:17" ht="15" customHeight="1" x14ac:dyDescent="0.3">
      <c r="A15" s="1" t="str">
        <f ca="1">IF(ISBLANK(OFFSET(Summary!A$5,ROW($B15)-ROW($B$4),0,1,1))=TRUE,"",OFFSET(Summary!A$5,ROW($B15)-ROW($B$4),0,1,1))</f>
        <v/>
      </c>
      <c r="B15" s="1" t="str">
        <f ca="1">IF(ISBLANK(OFFSET(Summary!B$5,ROW($B15)-ROW($B$4),0,1,1))=TRUE,"",OFFSET(Summary!B$5,ROW($B15)-ROW($B$4),0,1,1))</f>
        <v/>
      </c>
      <c r="C15" s="31" t="str">
        <f ca="1">IF(ISBLANK(OFFSET(Summary!H$5,ROW($B15)-ROW($B$4),0,1,1))=TRUE,"",OFFSET(Summary!H$5,ROW($B15)-ROW($B$4),0,1,1))</f>
        <v/>
      </c>
      <c r="D15" s="31" t="str">
        <f ca="1">IF(ISBLANK(OFFSET(Summary!I$5,ROW($B15)-ROW($B$4),0,1,1))=TRUE,"",OFFSET(Summary!I$5,ROW($B15)-ROW($B$4),0,1,1))</f>
        <v/>
      </c>
      <c r="E15" s="24" t="str">
        <f ca="1">IF(LEN($A15)=0,"",IF(E$4&gt;Summary!$M$2,0,-SUMPRODUCT((LeaveDate&gt;=DATE(YEAR(E$4),MONTH(E$4),1))*(LeaveDate&lt;=E$4)*(LeaveCode=$A15)*(LeaveDays))))</f>
        <v/>
      </c>
      <c r="F15" s="24" t="str">
        <f ca="1">IF(LEN($A15)=0,"",IF(F$4&gt;Summary!$M$2,0,-SUMPRODUCT((LeaveDate&gt;=DATE(YEAR(F$4),MONTH(F$4),1))*(LeaveDate&lt;=F$4)*(LeaveCode=$A15)*(LeaveDays))))</f>
        <v/>
      </c>
      <c r="G15" s="24" t="str">
        <f ca="1">IF(LEN($A15)=0,"",IF(G$4&gt;Summary!$M$2,0,-SUMPRODUCT((LeaveDate&gt;=DATE(YEAR(G$4),MONTH(G$4),1))*(LeaveDate&lt;=G$4)*(LeaveCode=$A15)*(LeaveDays))))</f>
        <v/>
      </c>
      <c r="H15" s="24" t="str">
        <f ca="1">IF(LEN($A15)=0,"",IF(H$4&gt;Summary!$M$2,0,-SUMPRODUCT((LeaveDate&gt;=DATE(YEAR(H$4),MONTH(H$4),1))*(LeaveDate&lt;=H$4)*(LeaveCode=$A15)*(LeaveDays))))</f>
        <v/>
      </c>
      <c r="I15" s="24" t="str">
        <f ca="1">IF(LEN($A15)=0,"",IF(I$4&gt;Summary!$M$2,0,-SUMPRODUCT((LeaveDate&gt;=DATE(YEAR(I$4),MONTH(I$4),1))*(LeaveDate&lt;=I$4)*(LeaveCode=$A15)*(LeaveDays))))</f>
        <v/>
      </c>
      <c r="J15" s="24" t="str">
        <f ca="1">IF(LEN($A15)=0,"",IF(J$4&gt;Summary!$M$2,0,-SUMPRODUCT((LeaveDate&gt;=DATE(YEAR(J$4),MONTH(J$4),1))*(LeaveDate&lt;=J$4)*(LeaveCode=$A15)*(LeaveDays))))</f>
        <v/>
      </c>
      <c r="K15" s="24" t="str">
        <f ca="1">IF(LEN($A15)=0,"",IF(K$4&gt;Summary!$M$2,0,-SUMPRODUCT((LeaveDate&gt;=DATE(YEAR(K$4),MONTH(K$4),1))*(LeaveDate&lt;=K$4)*(LeaveCode=$A15)*(LeaveDays))))</f>
        <v/>
      </c>
      <c r="L15" s="24" t="str">
        <f ca="1">IF(LEN($A15)=0,"",IF(L$4&gt;Summary!$M$2,0,-SUMPRODUCT((LeaveDate&gt;=DATE(YEAR(L$4),MONTH(L$4),1))*(LeaveDate&lt;=L$4)*(LeaveCode=$A15)*(LeaveDays))))</f>
        <v/>
      </c>
      <c r="M15" s="24" t="str">
        <f ca="1">IF(LEN($A15)=0,"",IF(M$4&gt;Summary!$M$2,0,-SUMPRODUCT((LeaveDate&gt;=DATE(YEAR(M$4),MONTH(M$4),1))*(LeaveDate&lt;=M$4)*(LeaveCode=$A15)*(LeaveDays))))</f>
        <v/>
      </c>
      <c r="N15" s="24" t="str">
        <f ca="1">IF(LEN($A15)=0,"",IF(N$4&gt;Summary!$M$2,0,-SUMPRODUCT((LeaveDate&gt;=DATE(YEAR(N$4),MONTH(N$4),1))*(LeaveDate&lt;=N$4)*(LeaveCode=$A15)*(LeaveDays))))</f>
        <v/>
      </c>
      <c r="O15" s="24" t="str">
        <f ca="1">IF(LEN($A15)=0,"",IF(O$4&gt;Summary!$M$2,0,-SUMPRODUCT((LeaveDate&gt;=DATE(YEAR(O$4),MONTH(O$4),1))*(LeaveDate&lt;=O$4)*(LeaveCode=$A15)*(LeaveDays))))</f>
        <v/>
      </c>
      <c r="P15" s="24" t="str">
        <f ca="1">IF(LEN($A15)=0,"",IF(P$4&gt;Summary!$M$2,0,-SUMPRODUCT((LeaveDate&gt;=DATE(YEAR(P$4),MONTH(P$4),1))*(LeaveDate&lt;=P$4)*(LeaveCode=$A15)*(LeaveDays))))</f>
        <v/>
      </c>
      <c r="Q15" s="24" t="str">
        <f t="shared" ca="1" si="1"/>
        <v/>
      </c>
    </row>
    <row r="16" spans="1:17" ht="15" customHeight="1" x14ac:dyDescent="0.3">
      <c r="A16" s="1" t="str">
        <f ca="1">IF(ISBLANK(OFFSET(Summary!A$5,ROW($B16)-ROW($B$4),0,1,1))=TRUE,"",OFFSET(Summary!A$5,ROW($B16)-ROW($B$4),0,1,1))</f>
        <v/>
      </c>
      <c r="B16" s="1" t="str">
        <f ca="1">IF(ISBLANK(OFFSET(Summary!B$5,ROW($B16)-ROW($B$4),0,1,1))=TRUE,"",OFFSET(Summary!B$5,ROW($B16)-ROW($B$4),0,1,1))</f>
        <v/>
      </c>
      <c r="C16" s="31" t="str">
        <f ca="1">IF(ISBLANK(OFFSET(Summary!H$5,ROW($B16)-ROW($B$4),0,1,1))=TRUE,"",OFFSET(Summary!H$5,ROW($B16)-ROW($B$4),0,1,1))</f>
        <v/>
      </c>
      <c r="D16" s="31" t="str">
        <f ca="1">IF(ISBLANK(OFFSET(Summary!I$5,ROW($B16)-ROW($B$4),0,1,1))=TRUE,"",OFFSET(Summary!I$5,ROW($B16)-ROW($B$4),0,1,1))</f>
        <v/>
      </c>
      <c r="E16" s="24" t="str">
        <f ca="1">IF(LEN($A16)=0,"",IF(E$4&gt;Summary!$M$2,0,-SUMPRODUCT((LeaveDate&gt;=DATE(YEAR(E$4),MONTH(E$4),1))*(LeaveDate&lt;=E$4)*(LeaveCode=$A16)*(LeaveDays))))</f>
        <v/>
      </c>
      <c r="F16" s="24" t="str">
        <f ca="1">IF(LEN($A16)=0,"",IF(F$4&gt;Summary!$M$2,0,-SUMPRODUCT((LeaveDate&gt;=DATE(YEAR(F$4),MONTH(F$4),1))*(LeaveDate&lt;=F$4)*(LeaveCode=$A16)*(LeaveDays))))</f>
        <v/>
      </c>
      <c r="G16" s="24" t="str">
        <f ca="1">IF(LEN($A16)=0,"",IF(G$4&gt;Summary!$M$2,0,-SUMPRODUCT((LeaveDate&gt;=DATE(YEAR(G$4),MONTH(G$4),1))*(LeaveDate&lt;=G$4)*(LeaveCode=$A16)*(LeaveDays))))</f>
        <v/>
      </c>
      <c r="H16" s="24" t="str">
        <f ca="1">IF(LEN($A16)=0,"",IF(H$4&gt;Summary!$M$2,0,-SUMPRODUCT((LeaveDate&gt;=DATE(YEAR(H$4),MONTH(H$4),1))*(LeaveDate&lt;=H$4)*(LeaveCode=$A16)*(LeaveDays))))</f>
        <v/>
      </c>
      <c r="I16" s="24" t="str">
        <f ca="1">IF(LEN($A16)=0,"",IF(I$4&gt;Summary!$M$2,0,-SUMPRODUCT((LeaveDate&gt;=DATE(YEAR(I$4),MONTH(I$4),1))*(LeaveDate&lt;=I$4)*(LeaveCode=$A16)*(LeaveDays))))</f>
        <v/>
      </c>
      <c r="J16" s="24" t="str">
        <f ca="1">IF(LEN($A16)=0,"",IF(J$4&gt;Summary!$M$2,0,-SUMPRODUCT((LeaveDate&gt;=DATE(YEAR(J$4),MONTH(J$4),1))*(LeaveDate&lt;=J$4)*(LeaveCode=$A16)*(LeaveDays))))</f>
        <v/>
      </c>
      <c r="K16" s="24" t="str">
        <f ca="1">IF(LEN($A16)=0,"",IF(K$4&gt;Summary!$M$2,0,-SUMPRODUCT((LeaveDate&gt;=DATE(YEAR(K$4),MONTH(K$4),1))*(LeaveDate&lt;=K$4)*(LeaveCode=$A16)*(LeaveDays))))</f>
        <v/>
      </c>
      <c r="L16" s="24" t="str">
        <f ca="1">IF(LEN($A16)=0,"",IF(L$4&gt;Summary!$M$2,0,-SUMPRODUCT((LeaveDate&gt;=DATE(YEAR(L$4),MONTH(L$4),1))*(LeaveDate&lt;=L$4)*(LeaveCode=$A16)*(LeaveDays))))</f>
        <v/>
      </c>
      <c r="M16" s="24" t="str">
        <f ca="1">IF(LEN($A16)=0,"",IF(M$4&gt;Summary!$M$2,0,-SUMPRODUCT((LeaveDate&gt;=DATE(YEAR(M$4),MONTH(M$4),1))*(LeaveDate&lt;=M$4)*(LeaveCode=$A16)*(LeaveDays))))</f>
        <v/>
      </c>
      <c r="N16" s="24" t="str">
        <f ca="1">IF(LEN($A16)=0,"",IF(N$4&gt;Summary!$M$2,0,-SUMPRODUCT((LeaveDate&gt;=DATE(YEAR(N$4),MONTH(N$4),1))*(LeaveDate&lt;=N$4)*(LeaveCode=$A16)*(LeaveDays))))</f>
        <v/>
      </c>
      <c r="O16" s="24" t="str">
        <f ca="1">IF(LEN($A16)=0,"",IF(O$4&gt;Summary!$M$2,0,-SUMPRODUCT((LeaveDate&gt;=DATE(YEAR(O$4),MONTH(O$4),1))*(LeaveDate&lt;=O$4)*(LeaveCode=$A16)*(LeaveDays))))</f>
        <v/>
      </c>
      <c r="P16" s="24" t="str">
        <f ca="1">IF(LEN($A16)=0,"",IF(P$4&gt;Summary!$M$2,0,-SUMPRODUCT((LeaveDate&gt;=DATE(YEAR(P$4),MONTH(P$4),1))*(LeaveDate&lt;=P$4)*(LeaveCode=$A16)*(LeaveDays))))</f>
        <v/>
      </c>
      <c r="Q16" s="24" t="str">
        <f t="shared" ca="1" si="1"/>
        <v/>
      </c>
    </row>
    <row r="17" spans="1:17" ht="15" customHeight="1" x14ac:dyDescent="0.3">
      <c r="A17" s="1" t="str">
        <f ca="1">IF(ISBLANK(OFFSET(Summary!A$5,ROW($B17)-ROW($B$4),0,1,1))=TRUE,"",OFFSET(Summary!A$5,ROW($B17)-ROW($B$4),0,1,1))</f>
        <v/>
      </c>
      <c r="B17" s="1" t="str">
        <f ca="1">IF(ISBLANK(OFFSET(Summary!B$5,ROW($B17)-ROW($B$4),0,1,1))=TRUE,"",OFFSET(Summary!B$5,ROW($B17)-ROW($B$4),0,1,1))</f>
        <v/>
      </c>
      <c r="C17" s="31" t="str">
        <f ca="1">IF(ISBLANK(OFFSET(Summary!H$5,ROW($B17)-ROW($B$4),0,1,1))=TRUE,"",OFFSET(Summary!H$5,ROW($B17)-ROW($B$4),0,1,1))</f>
        <v/>
      </c>
      <c r="D17" s="31" t="str">
        <f ca="1">IF(ISBLANK(OFFSET(Summary!I$5,ROW($B17)-ROW($B$4),0,1,1))=TRUE,"",OFFSET(Summary!I$5,ROW($B17)-ROW($B$4),0,1,1))</f>
        <v/>
      </c>
      <c r="E17" s="24" t="str">
        <f ca="1">IF(LEN($A17)=0,"",IF(E$4&gt;Summary!$M$2,0,-SUMPRODUCT((LeaveDate&gt;=DATE(YEAR(E$4),MONTH(E$4),1))*(LeaveDate&lt;=E$4)*(LeaveCode=$A17)*(LeaveDays))))</f>
        <v/>
      </c>
      <c r="F17" s="24" t="str">
        <f ca="1">IF(LEN($A17)=0,"",IF(F$4&gt;Summary!$M$2,0,-SUMPRODUCT((LeaveDate&gt;=DATE(YEAR(F$4),MONTH(F$4),1))*(LeaveDate&lt;=F$4)*(LeaveCode=$A17)*(LeaveDays))))</f>
        <v/>
      </c>
      <c r="G17" s="24" t="str">
        <f ca="1">IF(LEN($A17)=0,"",IF(G$4&gt;Summary!$M$2,0,-SUMPRODUCT((LeaveDate&gt;=DATE(YEAR(G$4),MONTH(G$4),1))*(LeaveDate&lt;=G$4)*(LeaveCode=$A17)*(LeaveDays))))</f>
        <v/>
      </c>
      <c r="H17" s="24" t="str">
        <f ca="1">IF(LEN($A17)=0,"",IF(H$4&gt;Summary!$M$2,0,-SUMPRODUCT((LeaveDate&gt;=DATE(YEAR(H$4),MONTH(H$4),1))*(LeaveDate&lt;=H$4)*(LeaveCode=$A17)*(LeaveDays))))</f>
        <v/>
      </c>
      <c r="I17" s="24" t="str">
        <f ca="1">IF(LEN($A17)=0,"",IF(I$4&gt;Summary!$M$2,0,-SUMPRODUCT((LeaveDate&gt;=DATE(YEAR(I$4),MONTH(I$4),1))*(LeaveDate&lt;=I$4)*(LeaveCode=$A17)*(LeaveDays))))</f>
        <v/>
      </c>
      <c r="J17" s="24" t="str">
        <f ca="1">IF(LEN($A17)=0,"",IF(J$4&gt;Summary!$M$2,0,-SUMPRODUCT((LeaveDate&gt;=DATE(YEAR(J$4),MONTH(J$4),1))*(LeaveDate&lt;=J$4)*(LeaveCode=$A17)*(LeaveDays))))</f>
        <v/>
      </c>
      <c r="K17" s="24" t="str">
        <f ca="1">IF(LEN($A17)=0,"",IF(K$4&gt;Summary!$M$2,0,-SUMPRODUCT((LeaveDate&gt;=DATE(YEAR(K$4),MONTH(K$4),1))*(LeaveDate&lt;=K$4)*(LeaveCode=$A17)*(LeaveDays))))</f>
        <v/>
      </c>
      <c r="L17" s="24" t="str">
        <f ca="1">IF(LEN($A17)=0,"",IF(L$4&gt;Summary!$M$2,0,-SUMPRODUCT((LeaveDate&gt;=DATE(YEAR(L$4),MONTH(L$4),1))*(LeaveDate&lt;=L$4)*(LeaveCode=$A17)*(LeaveDays))))</f>
        <v/>
      </c>
      <c r="M17" s="24" t="str">
        <f ca="1">IF(LEN($A17)=0,"",IF(M$4&gt;Summary!$M$2,0,-SUMPRODUCT((LeaveDate&gt;=DATE(YEAR(M$4),MONTH(M$4),1))*(LeaveDate&lt;=M$4)*(LeaveCode=$A17)*(LeaveDays))))</f>
        <v/>
      </c>
      <c r="N17" s="24" t="str">
        <f ca="1">IF(LEN($A17)=0,"",IF(N$4&gt;Summary!$M$2,0,-SUMPRODUCT((LeaveDate&gt;=DATE(YEAR(N$4),MONTH(N$4),1))*(LeaveDate&lt;=N$4)*(LeaveCode=$A17)*(LeaveDays))))</f>
        <v/>
      </c>
      <c r="O17" s="24" t="str">
        <f ca="1">IF(LEN($A17)=0,"",IF(O$4&gt;Summary!$M$2,0,-SUMPRODUCT((LeaveDate&gt;=DATE(YEAR(O$4),MONTH(O$4),1))*(LeaveDate&lt;=O$4)*(LeaveCode=$A17)*(LeaveDays))))</f>
        <v/>
      </c>
      <c r="P17" s="24" t="str">
        <f ca="1">IF(LEN($A17)=0,"",IF(P$4&gt;Summary!$M$2,0,-SUMPRODUCT((LeaveDate&gt;=DATE(YEAR(P$4),MONTH(P$4),1))*(LeaveDate&lt;=P$4)*(LeaveCode=$A17)*(LeaveDays))))</f>
        <v/>
      </c>
      <c r="Q17" s="24" t="str">
        <f t="shared" ca="1" si="1"/>
        <v/>
      </c>
    </row>
    <row r="18" spans="1:17" ht="15" customHeight="1" x14ac:dyDescent="0.3">
      <c r="A18" s="1" t="str">
        <f ca="1">IF(ISBLANK(OFFSET(Summary!A$5,ROW($B18)-ROW($B$4),0,1,1))=TRUE,"",OFFSET(Summary!A$5,ROW($B18)-ROW($B$4),0,1,1))</f>
        <v/>
      </c>
      <c r="B18" s="1" t="str">
        <f ca="1">IF(ISBLANK(OFFSET(Summary!B$5,ROW($B18)-ROW($B$4),0,1,1))=TRUE,"",OFFSET(Summary!B$5,ROW($B18)-ROW($B$4),0,1,1))</f>
        <v/>
      </c>
      <c r="C18" s="31" t="str">
        <f ca="1">IF(ISBLANK(OFFSET(Summary!H$5,ROW($B18)-ROW($B$4),0,1,1))=TRUE,"",OFFSET(Summary!H$5,ROW($B18)-ROW($B$4),0,1,1))</f>
        <v/>
      </c>
      <c r="D18" s="31" t="str">
        <f ca="1">IF(ISBLANK(OFFSET(Summary!I$5,ROW($B18)-ROW($B$4),0,1,1))=TRUE,"",OFFSET(Summary!I$5,ROW($B18)-ROW($B$4),0,1,1))</f>
        <v/>
      </c>
      <c r="E18" s="24" t="str">
        <f ca="1">IF(LEN($A18)=0,"",IF(E$4&gt;Summary!$M$2,0,-SUMPRODUCT((LeaveDate&gt;=DATE(YEAR(E$4),MONTH(E$4),1))*(LeaveDate&lt;=E$4)*(LeaveCode=$A18)*(LeaveDays))))</f>
        <v/>
      </c>
      <c r="F18" s="24" t="str">
        <f ca="1">IF(LEN($A18)=0,"",IF(F$4&gt;Summary!$M$2,0,-SUMPRODUCT((LeaveDate&gt;=DATE(YEAR(F$4),MONTH(F$4),1))*(LeaveDate&lt;=F$4)*(LeaveCode=$A18)*(LeaveDays))))</f>
        <v/>
      </c>
      <c r="G18" s="24" t="str">
        <f ca="1">IF(LEN($A18)=0,"",IF(G$4&gt;Summary!$M$2,0,-SUMPRODUCT((LeaveDate&gt;=DATE(YEAR(G$4),MONTH(G$4),1))*(LeaveDate&lt;=G$4)*(LeaveCode=$A18)*(LeaveDays))))</f>
        <v/>
      </c>
      <c r="H18" s="24" t="str">
        <f ca="1">IF(LEN($A18)=0,"",IF(H$4&gt;Summary!$M$2,0,-SUMPRODUCT((LeaveDate&gt;=DATE(YEAR(H$4),MONTH(H$4),1))*(LeaveDate&lt;=H$4)*(LeaveCode=$A18)*(LeaveDays))))</f>
        <v/>
      </c>
      <c r="I18" s="24" t="str">
        <f ca="1">IF(LEN($A18)=0,"",IF(I$4&gt;Summary!$M$2,0,-SUMPRODUCT((LeaveDate&gt;=DATE(YEAR(I$4),MONTH(I$4),1))*(LeaveDate&lt;=I$4)*(LeaveCode=$A18)*(LeaveDays))))</f>
        <v/>
      </c>
      <c r="J18" s="24" t="str">
        <f ca="1">IF(LEN($A18)=0,"",IF(J$4&gt;Summary!$M$2,0,-SUMPRODUCT((LeaveDate&gt;=DATE(YEAR(J$4),MONTH(J$4),1))*(LeaveDate&lt;=J$4)*(LeaveCode=$A18)*(LeaveDays))))</f>
        <v/>
      </c>
      <c r="K18" s="24" t="str">
        <f ca="1">IF(LEN($A18)=0,"",IF(K$4&gt;Summary!$M$2,0,-SUMPRODUCT((LeaveDate&gt;=DATE(YEAR(K$4),MONTH(K$4),1))*(LeaveDate&lt;=K$4)*(LeaveCode=$A18)*(LeaveDays))))</f>
        <v/>
      </c>
      <c r="L18" s="24" t="str">
        <f ca="1">IF(LEN($A18)=0,"",IF(L$4&gt;Summary!$M$2,0,-SUMPRODUCT((LeaveDate&gt;=DATE(YEAR(L$4),MONTH(L$4),1))*(LeaveDate&lt;=L$4)*(LeaveCode=$A18)*(LeaveDays))))</f>
        <v/>
      </c>
      <c r="M18" s="24" t="str">
        <f ca="1">IF(LEN($A18)=0,"",IF(M$4&gt;Summary!$M$2,0,-SUMPRODUCT((LeaveDate&gt;=DATE(YEAR(M$4),MONTH(M$4),1))*(LeaveDate&lt;=M$4)*(LeaveCode=$A18)*(LeaveDays))))</f>
        <v/>
      </c>
      <c r="N18" s="24" t="str">
        <f ca="1">IF(LEN($A18)=0,"",IF(N$4&gt;Summary!$M$2,0,-SUMPRODUCT((LeaveDate&gt;=DATE(YEAR(N$4),MONTH(N$4),1))*(LeaveDate&lt;=N$4)*(LeaveCode=$A18)*(LeaveDays))))</f>
        <v/>
      </c>
      <c r="O18" s="24" t="str">
        <f ca="1">IF(LEN($A18)=0,"",IF(O$4&gt;Summary!$M$2,0,-SUMPRODUCT((LeaveDate&gt;=DATE(YEAR(O$4),MONTH(O$4),1))*(LeaveDate&lt;=O$4)*(LeaveCode=$A18)*(LeaveDays))))</f>
        <v/>
      </c>
      <c r="P18" s="24" t="str">
        <f ca="1">IF(LEN($A18)=0,"",IF(P$4&gt;Summary!$M$2,0,-SUMPRODUCT((LeaveDate&gt;=DATE(YEAR(P$4),MONTH(P$4),1))*(LeaveDate&lt;=P$4)*(LeaveCode=$A18)*(LeaveDays))))</f>
        <v/>
      </c>
      <c r="Q18" s="24" t="str">
        <f t="shared" ca="1" si="1"/>
        <v/>
      </c>
    </row>
    <row r="19" spans="1:17" ht="15" customHeight="1" x14ac:dyDescent="0.3">
      <c r="A19" s="1" t="str">
        <f ca="1">IF(ISBLANK(OFFSET(Summary!A$5,ROW($B19)-ROW($B$4),0,1,1))=TRUE,"",OFFSET(Summary!A$5,ROW($B19)-ROW($B$4),0,1,1))</f>
        <v/>
      </c>
      <c r="B19" s="1" t="str">
        <f ca="1">IF(ISBLANK(OFFSET(Summary!B$5,ROW($B19)-ROW($B$4),0,1,1))=TRUE,"",OFFSET(Summary!B$5,ROW($B19)-ROW($B$4),0,1,1))</f>
        <v/>
      </c>
      <c r="C19" s="31" t="str">
        <f ca="1">IF(ISBLANK(OFFSET(Summary!H$5,ROW($B19)-ROW($B$4),0,1,1))=TRUE,"",OFFSET(Summary!H$5,ROW($B19)-ROW($B$4),0,1,1))</f>
        <v/>
      </c>
      <c r="D19" s="31" t="str">
        <f ca="1">IF(ISBLANK(OFFSET(Summary!I$5,ROW($B19)-ROW($B$4),0,1,1))=TRUE,"",OFFSET(Summary!I$5,ROW($B19)-ROW($B$4),0,1,1))</f>
        <v/>
      </c>
      <c r="E19" s="24" t="str">
        <f ca="1">IF(LEN($A19)=0,"",IF(E$4&gt;Summary!$M$2,0,-SUMPRODUCT((LeaveDate&gt;=DATE(YEAR(E$4),MONTH(E$4),1))*(LeaveDate&lt;=E$4)*(LeaveCode=$A19)*(LeaveDays))))</f>
        <v/>
      </c>
      <c r="F19" s="24" t="str">
        <f ca="1">IF(LEN($A19)=0,"",IF(F$4&gt;Summary!$M$2,0,-SUMPRODUCT((LeaveDate&gt;=DATE(YEAR(F$4),MONTH(F$4),1))*(LeaveDate&lt;=F$4)*(LeaveCode=$A19)*(LeaveDays))))</f>
        <v/>
      </c>
      <c r="G19" s="24" t="str">
        <f ca="1">IF(LEN($A19)=0,"",IF(G$4&gt;Summary!$M$2,0,-SUMPRODUCT((LeaveDate&gt;=DATE(YEAR(G$4),MONTH(G$4),1))*(LeaveDate&lt;=G$4)*(LeaveCode=$A19)*(LeaveDays))))</f>
        <v/>
      </c>
      <c r="H19" s="24" t="str">
        <f ca="1">IF(LEN($A19)=0,"",IF(H$4&gt;Summary!$M$2,0,-SUMPRODUCT((LeaveDate&gt;=DATE(YEAR(H$4),MONTH(H$4),1))*(LeaveDate&lt;=H$4)*(LeaveCode=$A19)*(LeaveDays))))</f>
        <v/>
      </c>
      <c r="I19" s="24" t="str">
        <f ca="1">IF(LEN($A19)=0,"",IF(I$4&gt;Summary!$M$2,0,-SUMPRODUCT((LeaveDate&gt;=DATE(YEAR(I$4),MONTH(I$4),1))*(LeaveDate&lt;=I$4)*(LeaveCode=$A19)*(LeaveDays))))</f>
        <v/>
      </c>
      <c r="J19" s="24" t="str">
        <f ca="1">IF(LEN($A19)=0,"",IF(J$4&gt;Summary!$M$2,0,-SUMPRODUCT((LeaveDate&gt;=DATE(YEAR(J$4),MONTH(J$4),1))*(LeaveDate&lt;=J$4)*(LeaveCode=$A19)*(LeaveDays))))</f>
        <v/>
      </c>
      <c r="K19" s="24" t="str">
        <f ca="1">IF(LEN($A19)=0,"",IF(K$4&gt;Summary!$M$2,0,-SUMPRODUCT((LeaveDate&gt;=DATE(YEAR(K$4),MONTH(K$4),1))*(LeaveDate&lt;=K$4)*(LeaveCode=$A19)*(LeaveDays))))</f>
        <v/>
      </c>
      <c r="L19" s="24" t="str">
        <f ca="1">IF(LEN($A19)=0,"",IF(L$4&gt;Summary!$M$2,0,-SUMPRODUCT((LeaveDate&gt;=DATE(YEAR(L$4),MONTH(L$4),1))*(LeaveDate&lt;=L$4)*(LeaveCode=$A19)*(LeaveDays))))</f>
        <v/>
      </c>
      <c r="M19" s="24" t="str">
        <f ca="1">IF(LEN($A19)=0,"",IF(M$4&gt;Summary!$M$2,0,-SUMPRODUCT((LeaveDate&gt;=DATE(YEAR(M$4),MONTH(M$4),1))*(LeaveDate&lt;=M$4)*(LeaveCode=$A19)*(LeaveDays))))</f>
        <v/>
      </c>
      <c r="N19" s="24" t="str">
        <f ca="1">IF(LEN($A19)=0,"",IF(N$4&gt;Summary!$M$2,0,-SUMPRODUCT((LeaveDate&gt;=DATE(YEAR(N$4),MONTH(N$4),1))*(LeaveDate&lt;=N$4)*(LeaveCode=$A19)*(LeaveDays))))</f>
        <v/>
      </c>
      <c r="O19" s="24" t="str">
        <f ca="1">IF(LEN($A19)=0,"",IF(O$4&gt;Summary!$M$2,0,-SUMPRODUCT((LeaveDate&gt;=DATE(YEAR(O$4),MONTH(O$4),1))*(LeaveDate&lt;=O$4)*(LeaveCode=$A19)*(LeaveDays))))</f>
        <v/>
      </c>
      <c r="P19" s="24" t="str">
        <f ca="1">IF(LEN($A19)=0,"",IF(P$4&gt;Summary!$M$2,0,-SUMPRODUCT((LeaveDate&gt;=DATE(YEAR(P$4),MONTH(P$4),1))*(LeaveDate&lt;=P$4)*(LeaveCode=$A19)*(LeaveDays))))</f>
        <v/>
      </c>
      <c r="Q19" s="24" t="str">
        <f t="shared" ca="1" si="1"/>
        <v/>
      </c>
    </row>
    <row r="20" spans="1:17" ht="15" customHeight="1" x14ac:dyDescent="0.3">
      <c r="A20" s="1" t="str">
        <f ca="1">IF(ISBLANK(OFFSET(Summary!A$5,ROW($B20)-ROW($B$4),0,1,1))=TRUE,"",OFFSET(Summary!A$5,ROW($B20)-ROW($B$4),0,1,1))</f>
        <v/>
      </c>
      <c r="B20" s="1" t="str">
        <f ca="1">IF(ISBLANK(OFFSET(Summary!B$5,ROW($B20)-ROW($B$4),0,1,1))=TRUE,"",OFFSET(Summary!B$5,ROW($B20)-ROW($B$4),0,1,1))</f>
        <v/>
      </c>
      <c r="C20" s="31" t="str">
        <f ca="1">IF(ISBLANK(OFFSET(Summary!H$5,ROW($B20)-ROW($B$4),0,1,1))=TRUE,"",OFFSET(Summary!H$5,ROW($B20)-ROW($B$4),0,1,1))</f>
        <v/>
      </c>
      <c r="D20" s="31" t="str">
        <f ca="1">IF(ISBLANK(OFFSET(Summary!I$5,ROW($B20)-ROW($B$4),0,1,1))=TRUE,"",OFFSET(Summary!I$5,ROW($B20)-ROW($B$4),0,1,1))</f>
        <v/>
      </c>
      <c r="E20" s="24" t="str">
        <f ca="1">IF(LEN($A20)=0,"",IF(E$4&gt;Summary!$M$2,0,-SUMPRODUCT((LeaveDate&gt;=DATE(YEAR(E$4),MONTH(E$4),1))*(LeaveDate&lt;=E$4)*(LeaveCode=$A20)*(LeaveDays))))</f>
        <v/>
      </c>
      <c r="F20" s="24" t="str">
        <f ca="1">IF(LEN($A20)=0,"",IF(F$4&gt;Summary!$M$2,0,-SUMPRODUCT((LeaveDate&gt;=DATE(YEAR(F$4),MONTH(F$4),1))*(LeaveDate&lt;=F$4)*(LeaveCode=$A20)*(LeaveDays))))</f>
        <v/>
      </c>
      <c r="G20" s="24" t="str">
        <f ca="1">IF(LEN($A20)=0,"",IF(G$4&gt;Summary!$M$2,0,-SUMPRODUCT((LeaveDate&gt;=DATE(YEAR(G$4),MONTH(G$4),1))*(LeaveDate&lt;=G$4)*(LeaveCode=$A20)*(LeaveDays))))</f>
        <v/>
      </c>
      <c r="H20" s="24" t="str">
        <f ca="1">IF(LEN($A20)=0,"",IF(H$4&gt;Summary!$M$2,0,-SUMPRODUCT((LeaveDate&gt;=DATE(YEAR(H$4),MONTH(H$4),1))*(LeaveDate&lt;=H$4)*(LeaveCode=$A20)*(LeaveDays))))</f>
        <v/>
      </c>
      <c r="I20" s="24" t="str">
        <f ca="1">IF(LEN($A20)=0,"",IF(I$4&gt;Summary!$M$2,0,-SUMPRODUCT((LeaveDate&gt;=DATE(YEAR(I$4),MONTH(I$4),1))*(LeaveDate&lt;=I$4)*(LeaveCode=$A20)*(LeaveDays))))</f>
        <v/>
      </c>
      <c r="J20" s="24" t="str">
        <f ca="1">IF(LEN($A20)=0,"",IF(J$4&gt;Summary!$M$2,0,-SUMPRODUCT((LeaveDate&gt;=DATE(YEAR(J$4),MONTH(J$4),1))*(LeaveDate&lt;=J$4)*(LeaveCode=$A20)*(LeaveDays))))</f>
        <v/>
      </c>
      <c r="K20" s="24" t="str">
        <f ca="1">IF(LEN($A20)=0,"",IF(K$4&gt;Summary!$M$2,0,-SUMPRODUCT((LeaveDate&gt;=DATE(YEAR(K$4),MONTH(K$4),1))*(LeaveDate&lt;=K$4)*(LeaveCode=$A20)*(LeaveDays))))</f>
        <v/>
      </c>
      <c r="L20" s="24" t="str">
        <f ca="1">IF(LEN($A20)=0,"",IF(L$4&gt;Summary!$M$2,0,-SUMPRODUCT((LeaveDate&gt;=DATE(YEAR(L$4),MONTH(L$4),1))*(LeaveDate&lt;=L$4)*(LeaveCode=$A20)*(LeaveDays))))</f>
        <v/>
      </c>
      <c r="M20" s="24" t="str">
        <f ca="1">IF(LEN($A20)=0,"",IF(M$4&gt;Summary!$M$2,0,-SUMPRODUCT((LeaveDate&gt;=DATE(YEAR(M$4),MONTH(M$4),1))*(LeaveDate&lt;=M$4)*(LeaveCode=$A20)*(LeaveDays))))</f>
        <v/>
      </c>
      <c r="N20" s="24" t="str">
        <f ca="1">IF(LEN($A20)=0,"",IF(N$4&gt;Summary!$M$2,0,-SUMPRODUCT((LeaveDate&gt;=DATE(YEAR(N$4),MONTH(N$4),1))*(LeaveDate&lt;=N$4)*(LeaveCode=$A20)*(LeaveDays))))</f>
        <v/>
      </c>
      <c r="O20" s="24" t="str">
        <f ca="1">IF(LEN($A20)=0,"",IF(O$4&gt;Summary!$M$2,0,-SUMPRODUCT((LeaveDate&gt;=DATE(YEAR(O$4),MONTH(O$4),1))*(LeaveDate&lt;=O$4)*(LeaveCode=$A20)*(LeaveDays))))</f>
        <v/>
      </c>
      <c r="P20" s="24" t="str">
        <f ca="1">IF(LEN($A20)=0,"",IF(P$4&gt;Summary!$M$2,0,-SUMPRODUCT((LeaveDate&gt;=DATE(YEAR(P$4),MONTH(P$4),1))*(LeaveDate&lt;=P$4)*(LeaveCode=$A20)*(LeaveDays))))</f>
        <v/>
      </c>
      <c r="Q20" s="24" t="str">
        <f t="shared" ca="1" si="1"/>
        <v/>
      </c>
    </row>
    <row r="21" spans="1:17" ht="15" customHeight="1" x14ac:dyDescent="0.3">
      <c r="A21" s="1" t="str">
        <f ca="1">IF(ISBLANK(OFFSET(Summary!A$5,ROW($B21)-ROW($B$4),0,1,1))=TRUE,"",OFFSET(Summary!A$5,ROW($B21)-ROW($B$4),0,1,1))</f>
        <v/>
      </c>
      <c r="B21" s="1" t="str">
        <f ca="1">IF(ISBLANK(OFFSET(Summary!B$5,ROW($B21)-ROW($B$4),0,1,1))=TRUE,"",OFFSET(Summary!B$5,ROW($B21)-ROW($B$4),0,1,1))</f>
        <v/>
      </c>
      <c r="C21" s="31" t="str">
        <f ca="1">IF(ISBLANK(OFFSET(Summary!H$5,ROW($B21)-ROW($B$4),0,1,1))=TRUE,"",OFFSET(Summary!H$5,ROW($B21)-ROW($B$4),0,1,1))</f>
        <v/>
      </c>
      <c r="D21" s="31" t="str">
        <f ca="1">IF(ISBLANK(OFFSET(Summary!I$5,ROW($B21)-ROW($B$4),0,1,1))=TRUE,"",OFFSET(Summary!I$5,ROW($B21)-ROW($B$4),0,1,1))</f>
        <v/>
      </c>
      <c r="E21" s="24" t="str">
        <f ca="1">IF(LEN($A21)=0,"",IF(E$4&gt;Summary!$M$2,0,-SUMPRODUCT((LeaveDate&gt;=DATE(YEAR(E$4),MONTH(E$4),1))*(LeaveDate&lt;=E$4)*(LeaveCode=$A21)*(LeaveDays))))</f>
        <v/>
      </c>
      <c r="F21" s="24" t="str">
        <f ca="1">IF(LEN($A21)=0,"",IF(F$4&gt;Summary!$M$2,0,-SUMPRODUCT((LeaveDate&gt;=DATE(YEAR(F$4),MONTH(F$4),1))*(LeaveDate&lt;=F$4)*(LeaveCode=$A21)*(LeaveDays))))</f>
        <v/>
      </c>
      <c r="G21" s="24" t="str">
        <f ca="1">IF(LEN($A21)=0,"",IF(G$4&gt;Summary!$M$2,0,-SUMPRODUCT((LeaveDate&gt;=DATE(YEAR(G$4),MONTH(G$4),1))*(LeaveDate&lt;=G$4)*(LeaveCode=$A21)*(LeaveDays))))</f>
        <v/>
      </c>
      <c r="H21" s="24" t="str">
        <f ca="1">IF(LEN($A21)=0,"",IF(H$4&gt;Summary!$M$2,0,-SUMPRODUCT((LeaveDate&gt;=DATE(YEAR(H$4),MONTH(H$4),1))*(LeaveDate&lt;=H$4)*(LeaveCode=$A21)*(LeaveDays))))</f>
        <v/>
      </c>
      <c r="I21" s="24" t="str">
        <f ca="1">IF(LEN($A21)=0,"",IF(I$4&gt;Summary!$M$2,0,-SUMPRODUCT((LeaveDate&gt;=DATE(YEAR(I$4),MONTH(I$4),1))*(LeaveDate&lt;=I$4)*(LeaveCode=$A21)*(LeaveDays))))</f>
        <v/>
      </c>
      <c r="J21" s="24" t="str">
        <f ca="1">IF(LEN($A21)=0,"",IF(J$4&gt;Summary!$M$2,0,-SUMPRODUCT((LeaveDate&gt;=DATE(YEAR(J$4),MONTH(J$4),1))*(LeaveDate&lt;=J$4)*(LeaveCode=$A21)*(LeaveDays))))</f>
        <v/>
      </c>
      <c r="K21" s="24" t="str">
        <f ca="1">IF(LEN($A21)=0,"",IF(K$4&gt;Summary!$M$2,0,-SUMPRODUCT((LeaveDate&gt;=DATE(YEAR(K$4),MONTH(K$4),1))*(LeaveDate&lt;=K$4)*(LeaveCode=$A21)*(LeaveDays))))</f>
        <v/>
      </c>
      <c r="L21" s="24" t="str">
        <f ca="1">IF(LEN($A21)=0,"",IF(L$4&gt;Summary!$M$2,0,-SUMPRODUCT((LeaveDate&gt;=DATE(YEAR(L$4),MONTH(L$4),1))*(LeaveDate&lt;=L$4)*(LeaveCode=$A21)*(LeaveDays))))</f>
        <v/>
      </c>
      <c r="M21" s="24" t="str">
        <f ca="1">IF(LEN($A21)=0,"",IF(M$4&gt;Summary!$M$2,0,-SUMPRODUCT((LeaveDate&gt;=DATE(YEAR(M$4),MONTH(M$4),1))*(LeaveDate&lt;=M$4)*(LeaveCode=$A21)*(LeaveDays))))</f>
        <v/>
      </c>
      <c r="N21" s="24" t="str">
        <f ca="1">IF(LEN($A21)=0,"",IF(N$4&gt;Summary!$M$2,0,-SUMPRODUCT((LeaveDate&gt;=DATE(YEAR(N$4),MONTH(N$4),1))*(LeaveDate&lt;=N$4)*(LeaveCode=$A21)*(LeaveDays))))</f>
        <v/>
      </c>
      <c r="O21" s="24" t="str">
        <f ca="1">IF(LEN($A21)=0,"",IF(O$4&gt;Summary!$M$2,0,-SUMPRODUCT((LeaveDate&gt;=DATE(YEAR(O$4),MONTH(O$4),1))*(LeaveDate&lt;=O$4)*(LeaveCode=$A21)*(LeaveDays))))</f>
        <v/>
      </c>
      <c r="P21" s="24" t="str">
        <f ca="1">IF(LEN($A21)=0,"",IF(P$4&gt;Summary!$M$2,0,-SUMPRODUCT((LeaveDate&gt;=DATE(YEAR(P$4),MONTH(P$4),1))*(LeaveDate&lt;=P$4)*(LeaveCode=$A21)*(LeaveDays))))</f>
        <v/>
      </c>
      <c r="Q21" s="24" t="str">
        <f t="shared" ca="1" si="1"/>
        <v/>
      </c>
    </row>
    <row r="22" spans="1:17" ht="15" customHeight="1" x14ac:dyDescent="0.3">
      <c r="A22" s="1" t="str">
        <f ca="1">IF(ISBLANK(OFFSET(Summary!A$5,ROW($B22)-ROW($B$4),0,1,1))=TRUE,"",OFFSET(Summary!A$5,ROW($B22)-ROW($B$4),0,1,1))</f>
        <v/>
      </c>
      <c r="B22" s="1" t="str">
        <f ca="1">IF(ISBLANK(OFFSET(Summary!B$5,ROW($B22)-ROW($B$4),0,1,1))=TRUE,"",OFFSET(Summary!B$5,ROW($B22)-ROW($B$4),0,1,1))</f>
        <v/>
      </c>
      <c r="C22" s="31" t="str">
        <f ca="1">IF(ISBLANK(OFFSET(Summary!H$5,ROW($B22)-ROW($B$4),0,1,1))=TRUE,"",OFFSET(Summary!H$5,ROW($B22)-ROW($B$4),0,1,1))</f>
        <v/>
      </c>
      <c r="D22" s="31" t="str">
        <f ca="1">IF(ISBLANK(OFFSET(Summary!I$5,ROW($B22)-ROW($B$4),0,1,1))=TRUE,"",OFFSET(Summary!I$5,ROW($B22)-ROW($B$4),0,1,1))</f>
        <v/>
      </c>
      <c r="E22" s="24" t="str">
        <f ca="1">IF(LEN($A22)=0,"",IF(E$4&gt;Summary!$M$2,0,-SUMPRODUCT((LeaveDate&gt;=DATE(YEAR(E$4),MONTH(E$4),1))*(LeaveDate&lt;=E$4)*(LeaveCode=$A22)*(LeaveDays))))</f>
        <v/>
      </c>
      <c r="F22" s="24" t="str">
        <f ca="1">IF(LEN($A22)=0,"",IF(F$4&gt;Summary!$M$2,0,-SUMPRODUCT((LeaveDate&gt;=DATE(YEAR(F$4),MONTH(F$4),1))*(LeaveDate&lt;=F$4)*(LeaveCode=$A22)*(LeaveDays))))</f>
        <v/>
      </c>
      <c r="G22" s="24" t="str">
        <f ca="1">IF(LEN($A22)=0,"",IF(G$4&gt;Summary!$M$2,0,-SUMPRODUCT((LeaveDate&gt;=DATE(YEAR(G$4),MONTH(G$4),1))*(LeaveDate&lt;=G$4)*(LeaveCode=$A22)*(LeaveDays))))</f>
        <v/>
      </c>
      <c r="H22" s="24" t="str">
        <f ca="1">IF(LEN($A22)=0,"",IF(H$4&gt;Summary!$M$2,0,-SUMPRODUCT((LeaveDate&gt;=DATE(YEAR(H$4),MONTH(H$4),1))*(LeaveDate&lt;=H$4)*(LeaveCode=$A22)*(LeaveDays))))</f>
        <v/>
      </c>
      <c r="I22" s="24" t="str">
        <f ca="1">IF(LEN($A22)=0,"",IF(I$4&gt;Summary!$M$2,0,-SUMPRODUCT((LeaveDate&gt;=DATE(YEAR(I$4),MONTH(I$4),1))*(LeaveDate&lt;=I$4)*(LeaveCode=$A22)*(LeaveDays))))</f>
        <v/>
      </c>
      <c r="J22" s="24" t="str">
        <f ca="1">IF(LEN($A22)=0,"",IF(J$4&gt;Summary!$M$2,0,-SUMPRODUCT((LeaveDate&gt;=DATE(YEAR(J$4),MONTH(J$4),1))*(LeaveDate&lt;=J$4)*(LeaveCode=$A22)*(LeaveDays))))</f>
        <v/>
      </c>
      <c r="K22" s="24" t="str">
        <f ca="1">IF(LEN($A22)=0,"",IF(K$4&gt;Summary!$M$2,0,-SUMPRODUCT((LeaveDate&gt;=DATE(YEAR(K$4),MONTH(K$4),1))*(LeaveDate&lt;=K$4)*(LeaveCode=$A22)*(LeaveDays))))</f>
        <v/>
      </c>
      <c r="L22" s="24" t="str">
        <f ca="1">IF(LEN($A22)=0,"",IF(L$4&gt;Summary!$M$2,0,-SUMPRODUCT((LeaveDate&gt;=DATE(YEAR(L$4),MONTH(L$4),1))*(LeaveDate&lt;=L$4)*(LeaveCode=$A22)*(LeaveDays))))</f>
        <v/>
      </c>
      <c r="M22" s="24" t="str">
        <f ca="1">IF(LEN($A22)=0,"",IF(M$4&gt;Summary!$M$2,0,-SUMPRODUCT((LeaveDate&gt;=DATE(YEAR(M$4),MONTH(M$4),1))*(LeaveDate&lt;=M$4)*(LeaveCode=$A22)*(LeaveDays))))</f>
        <v/>
      </c>
      <c r="N22" s="24" t="str">
        <f ca="1">IF(LEN($A22)=0,"",IF(N$4&gt;Summary!$M$2,0,-SUMPRODUCT((LeaveDate&gt;=DATE(YEAR(N$4),MONTH(N$4),1))*(LeaveDate&lt;=N$4)*(LeaveCode=$A22)*(LeaveDays))))</f>
        <v/>
      </c>
      <c r="O22" s="24" t="str">
        <f ca="1">IF(LEN($A22)=0,"",IF(O$4&gt;Summary!$M$2,0,-SUMPRODUCT((LeaveDate&gt;=DATE(YEAR(O$4),MONTH(O$4),1))*(LeaveDate&lt;=O$4)*(LeaveCode=$A22)*(LeaveDays))))</f>
        <v/>
      </c>
      <c r="P22" s="24" t="str">
        <f ca="1">IF(LEN($A22)=0,"",IF(P$4&gt;Summary!$M$2,0,-SUMPRODUCT((LeaveDate&gt;=DATE(YEAR(P$4),MONTH(P$4),1))*(LeaveDate&lt;=P$4)*(LeaveCode=$A22)*(LeaveDays))))</f>
        <v/>
      </c>
      <c r="Q22" s="24" t="str">
        <f t="shared" ca="1" si="1"/>
        <v/>
      </c>
    </row>
    <row r="23" spans="1:17" ht="15" customHeight="1" x14ac:dyDescent="0.3">
      <c r="A23" s="1" t="str">
        <f ca="1">IF(ISBLANK(OFFSET(Summary!A$5,ROW($B23)-ROW($B$4),0,1,1))=TRUE,"",OFFSET(Summary!A$5,ROW($B23)-ROW($B$4),0,1,1))</f>
        <v/>
      </c>
      <c r="B23" s="1" t="str">
        <f ca="1">IF(ISBLANK(OFFSET(Summary!B$5,ROW($B23)-ROW($B$4),0,1,1))=TRUE,"",OFFSET(Summary!B$5,ROW($B23)-ROW($B$4),0,1,1))</f>
        <v/>
      </c>
      <c r="C23" s="31" t="str">
        <f ca="1">IF(ISBLANK(OFFSET(Summary!H$5,ROW($B23)-ROW($B$4),0,1,1))=TRUE,"",OFFSET(Summary!H$5,ROW($B23)-ROW($B$4),0,1,1))</f>
        <v/>
      </c>
      <c r="D23" s="31" t="str">
        <f ca="1">IF(ISBLANK(OFFSET(Summary!I$5,ROW($B23)-ROW($B$4),0,1,1))=TRUE,"",OFFSET(Summary!I$5,ROW($B23)-ROW($B$4),0,1,1))</f>
        <v/>
      </c>
      <c r="E23" s="24" t="str">
        <f ca="1">IF(LEN($A23)=0,"",IF(E$4&gt;Summary!$M$2,0,-SUMPRODUCT((LeaveDate&gt;=DATE(YEAR(E$4),MONTH(E$4),1))*(LeaveDate&lt;=E$4)*(LeaveCode=$A23)*(LeaveDays))))</f>
        <v/>
      </c>
      <c r="F23" s="24" t="str">
        <f ca="1">IF(LEN($A23)=0,"",IF(F$4&gt;Summary!$M$2,0,-SUMPRODUCT((LeaveDate&gt;=DATE(YEAR(F$4),MONTH(F$4),1))*(LeaveDate&lt;=F$4)*(LeaveCode=$A23)*(LeaveDays))))</f>
        <v/>
      </c>
      <c r="G23" s="24" t="str">
        <f ca="1">IF(LEN($A23)=0,"",IF(G$4&gt;Summary!$M$2,0,-SUMPRODUCT((LeaveDate&gt;=DATE(YEAR(G$4),MONTH(G$4),1))*(LeaveDate&lt;=G$4)*(LeaveCode=$A23)*(LeaveDays))))</f>
        <v/>
      </c>
      <c r="H23" s="24" t="str">
        <f ca="1">IF(LEN($A23)=0,"",IF(H$4&gt;Summary!$M$2,0,-SUMPRODUCT((LeaveDate&gt;=DATE(YEAR(H$4),MONTH(H$4),1))*(LeaveDate&lt;=H$4)*(LeaveCode=$A23)*(LeaveDays))))</f>
        <v/>
      </c>
      <c r="I23" s="24" t="str">
        <f ca="1">IF(LEN($A23)=0,"",IF(I$4&gt;Summary!$M$2,0,-SUMPRODUCT((LeaveDate&gt;=DATE(YEAR(I$4),MONTH(I$4),1))*(LeaveDate&lt;=I$4)*(LeaveCode=$A23)*(LeaveDays))))</f>
        <v/>
      </c>
      <c r="J23" s="24" t="str">
        <f ca="1">IF(LEN($A23)=0,"",IF(J$4&gt;Summary!$M$2,0,-SUMPRODUCT((LeaveDate&gt;=DATE(YEAR(J$4),MONTH(J$4),1))*(LeaveDate&lt;=J$4)*(LeaveCode=$A23)*(LeaveDays))))</f>
        <v/>
      </c>
      <c r="K23" s="24" t="str">
        <f ca="1">IF(LEN($A23)=0,"",IF(K$4&gt;Summary!$M$2,0,-SUMPRODUCT((LeaveDate&gt;=DATE(YEAR(K$4),MONTH(K$4),1))*(LeaveDate&lt;=K$4)*(LeaveCode=$A23)*(LeaveDays))))</f>
        <v/>
      </c>
      <c r="L23" s="24" t="str">
        <f ca="1">IF(LEN($A23)=0,"",IF(L$4&gt;Summary!$M$2,0,-SUMPRODUCT((LeaveDate&gt;=DATE(YEAR(L$4),MONTH(L$4),1))*(LeaveDate&lt;=L$4)*(LeaveCode=$A23)*(LeaveDays))))</f>
        <v/>
      </c>
      <c r="M23" s="24" t="str">
        <f ca="1">IF(LEN($A23)=0,"",IF(M$4&gt;Summary!$M$2,0,-SUMPRODUCT((LeaveDate&gt;=DATE(YEAR(M$4),MONTH(M$4),1))*(LeaveDate&lt;=M$4)*(LeaveCode=$A23)*(LeaveDays))))</f>
        <v/>
      </c>
      <c r="N23" s="24" t="str">
        <f ca="1">IF(LEN($A23)=0,"",IF(N$4&gt;Summary!$M$2,0,-SUMPRODUCT((LeaveDate&gt;=DATE(YEAR(N$4),MONTH(N$4),1))*(LeaveDate&lt;=N$4)*(LeaveCode=$A23)*(LeaveDays))))</f>
        <v/>
      </c>
      <c r="O23" s="24" t="str">
        <f ca="1">IF(LEN($A23)=0,"",IF(O$4&gt;Summary!$M$2,0,-SUMPRODUCT((LeaveDate&gt;=DATE(YEAR(O$4),MONTH(O$4),1))*(LeaveDate&lt;=O$4)*(LeaveCode=$A23)*(LeaveDays))))</f>
        <v/>
      </c>
      <c r="P23" s="24" t="str">
        <f ca="1">IF(LEN($A23)=0,"",IF(P$4&gt;Summary!$M$2,0,-SUMPRODUCT((LeaveDate&gt;=DATE(YEAR(P$4),MONTH(P$4),1))*(LeaveDate&lt;=P$4)*(LeaveCode=$A23)*(LeaveDays))))</f>
        <v/>
      </c>
      <c r="Q23" s="24" t="str">
        <f t="shared" ca="1" si="1"/>
        <v/>
      </c>
    </row>
    <row r="24" spans="1:17" ht="15" customHeight="1" x14ac:dyDescent="0.3">
      <c r="A24" s="1" t="str">
        <f ca="1">IF(ISBLANK(OFFSET(Summary!A$5,ROW($B24)-ROW($B$4),0,1,1))=TRUE,"",OFFSET(Summary!A$5,ROW($B24)-ROW($B$4),0,1,1))</f>
        <v/>
      </c>
      <c r="B24" s="1" t="str">
        <f ca="1">IF(ISBLANK(OFFSET(Summary!B$5,ROW($B24)-ROW($B$4),0,1,1))=TRUE,"",OFFSET(Summary!B$5,ROW($B24)-ROW($B$4),0,1,1))</f>
        <v/>
      </c>
      <c r="C24" s="31" t="str">
        <f ca="1">IF(ISBLANK(OFFSET(Summary!H$5,ROW($B24)-ROW($B$4),0,1,1))=TRUE,"",OFFSET(Summary!H$5,ROW($B24)-ROW($B$4),0,1,1))</f>
        <v/>
      </c>
      <c r="D24" s="31" t="str">
        <f ca="1">IF(ISBLANK(OFFSET(Summary!I$5,ROW($B24)-ROW($B$4),0,1,1))=TRUE,"",OFFSET(Summary!I$5,ROW($B24)-ROW($B$4),0,1,1))</f>
        <v/>
      </c>
      <c r="E24" s="24" t="str">
        <f ca="1">IF(LEN($A24)=0,"",IF(E$4&gt;Summary!$M$2,0,-SUMPRODUCT((LeaveDate&gt;=DATE(YEAR(E$4),MONTH(E$4),1))*(LeaveDate&lt;=E$4)*(LeaveCode=$A24)*(LeaveDays))))</f>
        <v/>
      </c>
      <c r="F24" s="24" t="str">
        <f ca="1">IF(LEN($A24)=0,"",IF(F$4&gt;Summary!$M$2,0,-SUMPRODUCT((LeaveDate&gt;=DATE(YEAR(F$4),MONTH(F$4),1))*(LeaveDate&lt;=F$4)*(LeaveCode=$A24)*(LeaveDays))))</f>
        <v/>
      </c>
      <c r="G24" s="24" t="str">
        <f ca="1">IF(LEN($A24)=0,"",IF(G$4&gt;Summary!$M$2,0,-SUMPRODUCT((LeaveDate&gt;=DATE(YEAR(G$4),MONTH(G$4),1))*(LeaveDate&lt;=G$4)*(LeaveCode=$A24)*(LeaveDays))))</f>
        <v/>
      </c>
      <c r="H24" s="24" t="str">
        <f ca="1">IF(LEN($A24)=0,"",IF(H$4&gt;Summary!$M$2,0,-SUMPRODUCT((LeaveDate&gt;=DATE(YEAR(H$4),MONTH(H$4),1))*(LeaveDate&lt;=H$4)*(LeaveCode=$A24)*(LeaveDays))))</f>
        <v/>
      </c>
      <c r="I24" s="24" t="str">
        <f ca="1">IF(LEN($A24)=0,"",IF(I$4&gt;Summary!$M$2,0,-SUMPRODUCT((LeaveDate&gt;=DATE(YEAR(I$4),MONTH(I$4),1))*(LeaveDate&lt;=I$4)*(LeaveCode=$A24)*(LeaveDays))))</f>
        <v/>
      </c>
      <c r="J24" s="24" t="str">
        <f ca="1">IF(LEN($A24)=0,"",IF(J$4&gt;Summary!$M$2,0,-SUMPRODUCT((LeaveDate&gt;=DATE(YEAR(J$4),MONTH(J$4),1))*(LeaveDate&lt;=J$4)*(LeaveCode=$A24)*(LeaveDays))))</f>
        <v/>
      </c>
      <c r="K24" s="24" t="str">
        <f ca="1">IF(LEN($A24)=0,"",IF(K$4&gt;Summary!$M$2,0,-SUMPRODUCT((LeaveDate&gt;=DATE(YEAR(K$4),MONTH(K$4),1))*(LeaveDate&lt;=K$4)*(LeaveCode=$A24)*(LeaveDays))))</f>
        <v/>
      </c>
      <c r="L24" s="24" t="str">
        <f ca="1">IF(LEN($A24)=0,"",IF(L$4&gt;Summary!$M$2,0,-SUMPRODUCT((LeaveDate&gt;=DATE(YEAR(L$4),MONTH(L$4),1))*(LeaveDate&lt;=L$4)*(LeaveCode=$A24)*(LeaveDays))))</f>
        <v/>
      </c>
      <c r="M24" s="24" t="str">
        <f ca="1">IF(LEN($A24)=0,"",IF(M$4&gt;Summary!$M$2,0,-SUMPRODUCT((LeaveDate&gt;=DATE(YEAR(M$4),MONTH(M$4),1))*(LeaveDate&lt;=M$4)*(LeaveCode=$A24)*(LeaveDays))))</f>
        <v/>
      </c>
      <c r="N24" s="24" t="str">
        <f ca="1">IF(LEN($A24)=0,"",IF(N$4&gt;Summary!$M$2,0,-SUMPRODUCT((LeaveDate&gt;=DATE(YEAR(N$4),MONTH(N$4),1))*(LeaveDate&lt;=N$4)*(LeaveCode=$A24)*(LeaveDays))))</f>
        <v/>
      </c>
      <c r="O24" s="24" t="str">
        <f ca="1">IF(LEN($A24)=0,"",IF(O$4&gt;Summary!$M$2,0,-SUMPRODUCT((LeaveDate&gt;=DATE(YEAR(O$4),MONTH(O$4),1))*(LeaveDate&lt;=O$4)*(LeaveCode=$A24)*(LeaveDays))))</f>
        <v/>
      </c>
      <c r="P24" s="24" t="str">
        <f ca="1">IF(LEN($A24)=0,"",IF(P$4&gt;Summary!$M$2,0,-SUMPRODUCT((LeaveDate&gt;=DATE(YEAR(P$4),MONTH(P$4),1))*(LeaveDate&lt;=P$4)*(LeaveCode=$A24)*(LeaveDays))))</f>
        <v/>
      </c>
      <c r="Q24" s="24" t="str">
        <f t="shared" ca="1" si="1"/>
        <v/>
      </c>
    </row>
    <row r="25" spans="1:17" ht="15" customHeight="1" x14ac:dyDescent="0.3">
      <c r="A25" s="1" t="str">
        <f ca="1">IF(ISBLANK(OFFSET(Summary!A$5,ROW($B25)-ROW($B$4),0,1,1))=TRUE,"",OFFSET(Summary!A$5,ROW($B25)-ROW($B$4),0,1,1))</f>
        <v/>
      </c>
      <c r="B25" s="1" t="str">
        <f ca="1">IF(ISBLANK(OFFSET(Summary!B$5,ROW($B25)-ROW($B$4),0,1,1))=TRUE,"",OFFSET(Summary!B$5,ROW($B25)-ROW($B$4),0,1,1))</f>
        <v/>
      </c>
      <c r="C25" s="31" t="str">
        <f ca="1">IF(ISBLANK(OFFSET(Summary!H$5,ROW($B25)-ROW($B$4),0,1,1))=TRUE,"",OFFSET(Summary!H$5,ROW($B25)-ROW($B$4),0,1,1))</f>
        <v/>
      </c>
      <c r="D25" s="31" t="str">
        <f ca="1">IF(ISBLANK(OFFSET(Summary!I$5,ROW($B25)-ROW($B$4),0,1,1))=TRUE,"",OFFSET(Summary!I$5,ROW($B25)-ROW($B$4),0,1,1))</f>
        <v/>
      </c>
      <c r="E25" s="24" t="str">
        <f ca="1">IF(LEN($A25)=0,"",IF(E$4&gt;Summary!$M$2,0,-SUMPRODUCT((LeaveDate&gt;=DATE(YEAR(E$4),MONTH(E$4),1))*(LeaveDate&lt;=E$4)*(LeaveCode=$A25)*(LeaveDays))))</f>
        <v/>
      </c>
      <c r="F25" s="24" t="str">
        <f ca="1">IF(LEN($A25)=0,"",IF(F$4&gt;Summary!$M$2,0,-SUMPRODUCT((LeaveDate&gt;=DATE(YEAR(F$4),MONTH(F$4),1))*(LeaveDate&lt;=F$4)*(LeaveCode=$A25)*(LeaveDays))))</f>
        <v/>
      </c>
      <c r="G25" s="24" t="str">
        <f ca="1">IF(LEN($A25)=0,"",IF(G$4&gt;Summary!$M$2,0,-SUMPRODUCT((LeaveDate&gt;=DATE(YEAR(G$4),MONTH(G$4),1))*(LeaveDate&lt;=G$4)*(LeaveCode=$A25)*(LeaveDays))))</f>
        <v/>
      </c>
      <c r="H25" s="24" t="str">
        <f ca="1">IF(LEN($A25)=0,"",IF(H$4&gt;Summary!$M$2,0,-SUMPRODUCT((LeaveDate&gt;=DATE(YEAR(H$4),MONTH(H$4),1))*(LeaveDate&lt;=H$4)*(LeaveCode=$A25)*(LeaveDays))))</f>
        <v/>
      </c>
      <c r="I25" s="24" t="str">
        <f ca="1">IF(LEN($A25)=0,"",IF(I$4&gt;Summary!$M$2,0,-SUMPRODUCT((LeaveDate&gt;=DATE(YEAR(I$4),MONTH(I$4),1))*(LeaveDate&lt;=I$4)*(LeaveCode=$A25)*(LeaveDays))))</f>
        <v/>
      </c>
      <c r="J25" s="24" t="str">
        <f ca="1">IF(LEN($A25)=0,"",IF(J$4&gt;Summary!$M$2,0,-SUMPRODUCT((LeaveDate&gt;=DATE(YEAR(J$4),MONTH(J$4),1))*(LeaveDate&lt;=J$4)*(LeaveCode=$A25)*(LeaveDays))))</f>
        <v/>
      </c>
      <c r="K25" s="24" t="str">
        <f ca="1">IF(LEN($A25)=0,"",IF(K$4&gt;Summary!$M$2,0,-SUMPRODUCT((LeaveDate&gt;=DATE(YEAR(K$4),MONTH(K$4),1))*(LeaveDate&lt;=K$4)*(LeaveCode=$A25)*(LeaveDays))))</f>
        <v/>
      </c>
      <c r="L25" s="24" t="str">
        <f ca="1">IF(LEN($A25)=0,"",IF(L$4&gt;Summary!$M$2,0,-SUMPRODUCT((LeaveDate&gt;=DATE(YEAR(L$4),MONTH(L$4),1))*(LeaveDate&lt;=L$4)*(LeaveCode=$A25)*(LeaveDays))))</f>
        <v/>
      </c>
      <c r="M25" s="24" t="str">
        <f ca="1">IF(LEN($A25)=0,"",IF(M$4&gt;Summary!$M$2,0,-SUMPRODUCT((LeaveDate&gt;=DATE(YEAR(M$4),MONTH(M$4),1))*(LeaveDate&lt;=M$4)*(LeaveCode=$A25)*(LeaveDays))))</f>
        <v/>
      </c>
      <c r="N25" s="24" t="str">
        <f ca="1">IF(LEN($A25)=0,"",IF(N$4&gt;Summary!$M$2,0,-SUMPRODUCT((LeaveDate&gt;=DATE(YEAR(N$4),MONTH(N$4),1))*(LeaveDate&lt;=N$4)*(LeaveCode=$A25)*(LeaveDays))))</f>
        <v/>
      </c>
      <c r="O25" s="24" t="str">
        <f ca="1">IF(LEN($A25)=0,"",IF(O$4&gt;Summary!$M$2,0,-SUMPRODUCT((LeaveDate&gt;=DATE(YEAR(O$4),MONTH(O$4),1))*(LeaveDate&lt;=O$4)*(LeaveCode=$A25)*(LeaveDays))))</f>
        <v/>
      </c>
      <c r="P25" s="24" t="str">
        <f ca="1">IF(LEN($A25)=0,"",IF(P$4&gt;Summary!$M$2,0,-SUMPRODUCT((LeaveDate&gt;=DATE(YEAR(P$4),MONTH(P$4),1))*(LeaveDate&lt;=P$4)*(LeaveCode=$A25)*(LeaveDays))))</f>
        <v/>
      </c>
      <c r="Q25" s="24" t="str">
        <f t="shared" ca="1" si="1"/>
        <v/>
      </c>
    </row>
    <row r="26" spans="1:17" ht="15" customHeight="1" x14ac:dyDescent="0.3">
      <c r="A26" s="1" t="str">
        <f ca="1">IF(ISBLANK(OFFSET(Summary!A$5,ROW($B26)-ROW($B$4),0,1,1))=TRUE,"",OFFSET(Summary!A$5,ROW($B26)-ROW($B$4),0,1,1))</f>
        <v/>
      </c>
      <c r="B26" s="1" t="str">
        <f ca="1">IF(ISBLANK(OFFSET(Summary!B$5,ROW($B26)-ROW($B$4),0,1,1))=TRUE,"",OFFSET(Summary!B$5,ROW($B26)-ROW($B$4),0,1,1))</f>
        <v/>
      </c>
      <c r="C26" s="31" t="str">
        <f ca="1">IF(ISBLANK(OFFSET(Summary!H$5,ROW($B26)-ROW($B$4),0,1,1))=TRUE,"",OFFSET(Summary!H$5,ROW($B26)-ROW($B$4),0,1,1))</f>
        <v/>
      </c>
      <c r="D26" s="31" t="str">
        <f ca="1">IF(ISBLANK(OFFSET(Summary!I$5,ROW($B26)-ROW($B$4),0,1,1))=TRUE,"",OFFSET(Summary!I$5,ROW($B26)-ROW($B$4),0,1,1))</f>
        <v/>
      </c>
      <c r="E26" s="24" t="str">
        <f ca="1">IF(LEN($A26)=0,"",IF(E$4&gt;Summary!$M$2,0,-SUMPRODUCT((LeaveDate&gt;=DATE(YEAR(E$4),MONTH(E$4),1))*(LeaveDate&lt;=E$4)*(LeaveCode=$A26)*(LeaveDays))))</f>
        <v/>
      </c>
      <c r="F26" s="24" t="str">
        <f ca="1">IF(LEN($A26)=0,"",IF(F$4&gt;Summary!$M$2,0,-SUMPRODUCT((LeaveDate&gt;=DATE(YEAR(F$4),MONTH(F$4),1))*(LeaveDate&lt;=F$4)*(LeaveCode=$A26)*(LeaveDays))))</f>
        <v/>
      </c>
      <c r="G26" s="24" t="str">
        <f ca="1">IF(LEN($A26)=0,"",IF(G$4&gt;Summary!$M$2,0,-SUMPRODUCT((LeaveDate&gt;=DATE(YEAR(G$4),MONTH(G$4),1))*(LeaveDate&lt;=G$4)*(LeaveCode=$A26)*(LeaveDays))))</f>
        <v/>
      </c>
      <c r="H26" s="24" t="str">
        <f ca="1">IF(LEN($A26)=0,"",IF(H$4&gt;Summary!$M$2,0,-SUMPRODUCT((LeaveDate&gt;=DATE(YEAR(H$4),MONTH(H$4),1))*(LeaveDate&lt;=H$4)*(LeaveCode=$A26)*(LeaveDays))))</f>
        <v/>
      </c>
      <c r="I26" s="24" t="str">
        <f ca="1">IF(LEN($A26)=0,"",IF(I$4&gt;Summary!$M$2,0,-SUMPRODUCT((LeaveDate&gt;=DATE(YEAR(I$4),MONTH(I$4),1))*(LeaveDate&lt;=I$4)*(LeaveCode=$A26)*(LeaveDays))))</f>
        <v/>
      </c>
      <c r="J26" s="24" t="str">
        <f ca="1">IF(LEN($A26)=0,"",IF(J$4&gt;Summary!$M$2,0,-SUMPRODUCT((LeaveDate&gt;=DATE(YEAR(J$4),MONTH(J$4),1))*(LeaveDate&lt;=J$4)*(LeaveCode=$A26)*(LeaveDays))))</f>
        <v/>
      </c>
      <c r="K26" s="24" t="str">
        <f ca="1">IF(LEN($A26)=0,"",IF(K$4&gt;Summary!$M$2,0,-SUMPRODUCT((LeaveDate&gt;=DATE(YEAR(K$4),MONTH(K$4),1))*(LeaveDate&lt;=K$4)*(LeaveCode=$A26)*(LeaveDays))))</f>
        <v/>
      </c>
      <c r="L26" s="24" t="str">
        <f ca="1">IF(LEN($A26)=0,"",IF(L$4&gt;Summary!$M$2,0,-SUMPRODUCT((LeaveDate&gt;=DATE(YEAR(L$4),MONTH(L$4),1))*(LeaveDate&lt;=L$4)*(LeaveCode=$A26)*(LeaveDays))))</f>
        <v/>
      </c>
      <c r="M26" s="24" t="str">
        <f ca="1">IF(LEN($A26)=0,"",IF(M$4&gt;Summary!$M$2,0,-SUMPRODUCT((LeaveDate&gt;=DATE(YEAR(M$4),MONTH(M$4),1))*(LeaveDate&lt;=M$4)*(LeaveCode=$A26)*(LeaveDays))))</f>
        <v/>
      </c>
      <c r="N26" s="24" t="str">
        <f ca="1">IF(LEN($A26)=0,"",IF(N$4&gt;Summary!$M$2,0,-SUMPRODUCT((LeaveDate&gt;=DATE(YEAR(N$4),MONTH(N$4),1))*(LeaveDate&lt;=N$4)*(LeaveCode=$A26)*(LeaveDays))))</f>
        <v/>
      </c>
      <c r="O26" s="24" t="str">
        <f ca="1">IF(LEN($A26)=0,"",IF(O$4&gt;Summary!$M$2,0,-SUMPRODUCT((LeaveDate&gt;=DATE(YEAR(O$4),MONTH(O$4),1))*(LeaveDate&lt;=O$4)*(LeaveCode=$A26)*(LeaveDays))))</f>
        <v/>
      </c>
      <c r="P26" s="24" t="str">
        <f ca="1">IF(LEN($A26)=0,"",IF(P$4&gt;Summary!$M$2,0,-SUMPRODUCT((LeaveDate&gt;=DATE(YEAR(P$4),MONTH(P$4),1))*(LeaveDate&lt;=P$4)*(LeaveCode=$A26)*(LeaveDays))))</f>
        <v/>
      </c>
      <c r="Q26" s="24" t="str">
        <f t="shared" ca="1" si="1"/>
        <v/>
      </c>
    </row>
    <row r="27" spans="1:17" ht="15" customHeight="1" x14ac:dyDescent="0.3">
      <c r="A27" s="1" t="str">
        <f ca="1">IF(ISBLANK(OFFSET(Summary!A$5,ROW($B27)-ROW($B$4),0,1,1))=TRUE,"",OFFSET(Summary!A$5,ROW($B27)-ROW($B$4),0,1,1))</f>
        <v/>
      </c>
      <c r="B27" s="1" t="str">
        <f ca="1">IF(ISBLANK(OFFSET(Summary!B$5,ROW($B27)-ROW($B$4),0,1,1))=TRUE,"",OFFSET(Summary!B$5,ROW($B27)-ROW($B$4),0,1,1))</f>
        <v/>
      </c>
      <c r="C27" s="31" t="str">
        <f ca="1">IF(ISBLANK(OFFSET(Summary!H$5,ROW($B27)-ROW($B$4),0,1,1))=TRUE,"",OFFSET(Summary!H$5,ROW($B27)-ROW($B$4),0,1,1))</f>
        <v/>
      </c>
      <c r="D27" s="31" t="str">
        <f ca="1">IF(ISBLANK(OFFSET(Summary!I$5,ROW($B27)-ROW($B$4),0,1,1))=TRUE,"",OFFSET(Summary!I$5,ROW($B27)-ROW($B$4),0,1,1))</f>
        <v/>
      </c>
      <c r="E27" s="24" t="str">
        <f ca="1">IF(LEN($A27)=0,"",IF(E$4&gt;Summary!$M$2,0,-SUMPRODUCT((LeaveDate&gt;=DATE(YEAR(E$4),MONTH(E$4),1))*(LeaveDate&lt;=E$4)*(LeaveCode=$A27)*(LeaveDays))))</f>
        <v/>
      </c>
      <c r="F27" s="24" t="str">
        <f ca="1">IF(LEN($A27)=0,"",IF(F$4&gt;Summary!$M$2,0,-SUMPRODUCT((LeaveDate&gt;=DATE(YEAR(F$4),MONTH(F$4),1))*(LeaveDate&lt;=F$4)*(LeaveCode=$A27)*(LeaveDays))))</f>
        <v/>
      </c>
      <c r="G27" s="24" t="str">
        <f ca="1">IF(LEN($A27)=0,"",IF(G$4&gt;Summary!$M$2,0,-SUMPRODUCT((LeaveDate&gt;=DATE(YEAR(G$4),MONTH(G$4),1))*(LeaveDate&lt;=G$4)*(LeaveCode=$A27)*(LeaveDays))))</f>
        <v/>
      </c>
      <c r="H27" s="24" t="str">
        <f ca="1">IF(LEN($A27)=0,"",IF(H$4&gt;Summary!$M$2,0,-SUMPRODUCT((LeaveDate&gt;=DATE(YEAR(H$4),MONTH(H$4),1))*(LeaveDate&lt;=H$4)*(LeaveCode=$A27)*(LeaveDays))))</f>
        <v/>
      </c>
      <c r="I27" s="24" t="str">
        <f ca="1">IF(LEN($A27)=0,"",IF(I$4&gt;Summary!$M$2,0,-SUMPRODUCT((LeaveDate&gt;=DATE(YEAR(I$4),MONTH(I$4),1))*(LeaveDate&lt;=I$4)*(LeaveCode=$A27)*(LeaveDays))))</f>
        <v/>
      </c>
      <c r="J27" s="24" t="str">
        <f ca="1">IF(LEN($A27)=0,"",IF(J$4&gt;Summary!$M$2,0,-SUMPRODUCT((LeaveDate&gt;=DATE(YEAR(J$4),MONTH(J$4),1))*(LeaveDate&lt;=J$4)*(LeaveCode=$A27)*(LeaveDays))))</f>
        <v/>
      </c>
      <c r="K27" s="24" t="str">
        <f ca="1">IF(LEN($A27)=0,"",IF(K$4&gt;Summary!$M$2,0,-SUMPRODUCT((LeaveDate&gt;=DATE(YEAR(K$4),MONTH(K$4),1))*(LeaveDate&lt;=K$4)*(LeaveCode=$A27)*(LeaveDays))))</f>
        <v/>
      </c>
      <c r="L27" s="24" t="str">
        <f ca="1">IF(LEN($A27)=0,"",IF(L$4&gt;Summary!$M$2,0,-SUMPRODUCT((LeaveDate&gt;=DATE(YEAR(L$4),MONTH(L$4),1))*(LeaveDate&lt;=L$4)*(LeaveCode=$A27)*(LeaveDays))))</f>
        <v/>
      </c>
      <c r="M27" s="24" t="str">
        <f ca="1">IF(LEN($A27)=0,"",IF(M$4&gt;Summary!$M$2,0,-SUMPRODUCT((LeaveDate&gt;=DATE(YEAR(M$4),MONTH(M$4),1))*(LeaveDate&lt;=M$4)*(LeaveCode=$A27)*(LeaveDays))))</f>
        <v/>
      </c>
      <c r="N27" s="24" t="str">
        <f ca="1">IF(LEN($A27)=0,"",IF(N$4&gt;Summary!$M$2,0,-SUMPRODUCT((LeaveDate&gt;=DATE(YEAR(N$4),MONTH(N$4),1))*(LeaveDate&lt;=N$4)*(LeaveCode=$A27)*(LeaveDays))))</f>
        <v/>
      </c>
      <c r="O27" s="24" t="str">
        <f ca="1">IF(LEN($A27)=0,"",IF(O$4&gt;Summary!$M$2,0,-SUMPRODUCT((LeaveDate&gt;=DATE(YEAR(O$4),MONTH(O$4),1))*(LeaveDate&lt;=O$4)*(LeaveCode=$A27)*(LeaveDays))))</f>
        <v/>
      </c>
      <c r="P27" s="24" t="str">
        <f ca="1">IF(LEN($A27)=0,"",IF(P$4&gt;Summary!$M$2,0,-SUMPRODUCT((LeaveDate&gt;=DATE(YEAR(P$4),MONTH(P$4),1))*(LeaveDate&lt;=P$4)*(LeaveCode=$A27)*(LeaveDays))))</f>
        <v/>
      </c>
      <c r="Q27" s="24" t="str">
        <f t="shared" ca="1" si="1"/>
        <v/>
      </c>
    </row>
    <row r="28" spans="1:17" ht="15" customHeight="1" x14ac:dyDescent="0.3">
      <c r="A28" s="1" t="str">
        <f ca="1">IF(ISBLANK(OFFSET(Summary!A$5,ROW($B28)-ROW($B$4),0,1,1))=TRUE,"",OFFSET(Summary!A$5,ROW($B28)-ROW($B$4),0,1,1))</f>
        <v/>
      </c>
      <c r="B28" s="1" t="str">
        <f ca="1">IF(ISBLANK(OFFSET(Summary!B$5,ROW($B28)-ROW($B$4),0,1,1))=TRUE,"",OFFSET(Summary!B$5,ROW($B28)-ROW($B$4),0,1,1))</f>
        <v/>
      </c>
      <c r="C28" s="31" t="str">
        <f ca="1">IF(ISBLANK(OFFSET(Summary!H$5,ROW($B28)-ROW($B$4),0,1,1))=TRUE,"",OFFSET(Summary!H$5,ROW($B28)-ROW($B$4),0,1,1))</f>
        <v/>
      </c>
      <c r="D28" s="31" t="str">
        <f ca="1">IF(ISBLANK(OFFSET(Summary!I$5,ROW($B28)-ROW($B$4),0,1,1))=TRUE,"",OFFSET(Summary!I$5,ROW($B28)-ROW($B$4),0,1,1))</f>
        <v/>
      </c>
      <c r="E28" s="24" t="str">
        <f ca="1">IF(LEN($A28)=0,"",IF(E$4&gt;Summary!$M$2,0,-SUMPRODUCT((LeaveDate&gt;=DATE(YEAR(E$4),MONTH(E$4),1))*(LeaveDate&lt;=E$4)*(LeaveCode=$A28)*(LeaveDays))))</f>
        <v/>
      </c>
      <c r="F28" s="24" t="str">
        <f ca="1">IF(LEN($A28)=0,"",IF(F$4&gt;Summary!$M$2,0,-SUMPRODUCT((LeaveDate&gt;=DATE(YEAR(F$4),MONTH(F$4),1))*(LeaveDate&lt;=F$4)*(LeaveCode=$A28)*(LeaveDays))))</f>
        <v/>
      </c>
      <c r="G28" s="24" t="str">
        <f ca="1">IF(LEN($A28)=0,"",IF(G$4&gt;Summary!$M$2,0,-SUMPRODUCT((LeaveDate&gt;=DATE(YEAR(G$4),MONTH(G$4),1))*(LeaveDate&lt;=G$4)*(LeaveCode=$A28)*(LeaveDays))))</f>
        <v/>
      </c>
      <c r="H28" s="24" t="str">
        <f ca="1">IF(LEN($A28)=0,"",IF(H$4&gt;Summary!$M$2,0,-SUMPRODUCT((LeaveDate&gt;=DATE(YEAR(H$4),MONTH(H$4),1))*(LeaveDate&lt;=H$4)*(LeaveCode=$A28)*(LeaveDays))))</f>
        <v/>
      </c>
      <c r="I28" s="24" t="str">
        <f ca="1">IF(LEN($A28)=0,"",IF(I$4&gt;Summary!$M$2,0,-SUMPRODUCT((LeaveDate&gt;=DATE(YEAR(I$4),MONTH(I$4),1))*(LeaveDate&lt;=I$4)*(LeaveCode=$A28)*(LeaveDays))))</f>
        <v/>
      </c>
      <c r="J28" s="24" t="str">
        <f ca="1">IF(LEN($A28)=0,"",IF(J$4&gt;Summary!$M$2,0,-SUMPRODUCT((LeaveDate&gt;=DATE(YEAR(J$4),MONTH(J$4),1))*(LeaveDate&lt;=J$4)*(LeaveCode=$A28)*(LeaveDays))))</f>
        <v/>
      </c>
      <c r="K28" s="24" t="str">
        <f ca="1">IF(LEN($A28)=0,"",IF(K$4&gt;Summary!$M$2,0,-SUMPRODUCT((LeaveDate&gt;=DATE(YEAR(K$4),MONTH(K$4),1))*(LeaveDate&lt;=K$4)*(LeaveCode=$A28)*(LeaveDays))))</f>
        <v/>
      </c>
      <c r="L28" s="24" t="str">
        <f ca="1">IF(LEN($A28)=0,"",IF(L$4&gt;Summary!$M$2,0,-SUMPRODUCT((LeaveDate&gt;=DATE(YEAR(L$4),MONTH(L$4),1))*(LeaveDate&lt;=L$4)*(LeaveCode=$A28)*(LeaveDays))))</f>
        <v/>
      </c>
      <c r="M28" s="24" t="str">
        <f ca="1">IF(LEN($A28)=0,"",IF(M$4&gt;Summary!$M$2,0,-SUMPRODUCT((LeaveDate&gt;=DATE(YEAR(M$4),MONTH(M$4),1))*(LeaveDate&lt;=M$4)*(LeaveCode=$A28)*(LeaveDays))))</f>
        <v/>
      </c>
      <c r="N28" s="24" t="str">
        <f ca="1">IF(LEN($A28)=0,"",IF(N$4&gt;Summary!$M$2,0,-SUMPRODUCT((LeaveDate&gt;=DATE(YEAR(N$4),MONTH(N$4),1))*(LeaveDate&lt;=N$4)*(LeaveCode=$A28)*(LeaveDays))))</f>
        <v/>
      </c>
      <c r="O28" s="24" t="str">
        <f ca="1">IF(LEN($A28)=0,"",IF(O$4&gt;Summary!$M$2,0,-SUMPRODUCT((LeaveDate&gt;=DATE(YEAR(O$4),MONTH(O$4),1))*(LeaveDate&lt;=O$4)*(LeaveCode=$A28)*(LeaveDays))))</f>
        <v/>
      </c>
      <c r="P28" s="24" t="str">
        <f ca="1">IF(LEN($A28)=0,"",IF(P$4&gt;Summary!$M$2,0,-SUMPRODUCT((LeaveDate&gt;=DATE(YEAR(P$4),MONTH(P$4),1))*(LeaveDate&lt;=P$4)*(LeaveCode=$A28)*(LeaveDays))))</f>
        <v/>
      </c>
      <c r="Q28" s="24" t="str">
        <f t="shared" ca="1" si="1"/>
        <v/>
      </c>
    </row>
    <row r="29" spans="1:17" ht="15" customHeight="1" x14ac:dyDescent="0.3">
      <c r="A29" s="1" t="str">
        <f ca="1">IF(ISBLANK(OFFSET(Summary!A$5,ROW($B29)-ROW($B$4),0,1,1))=TRUE,"",OFFSET(Summary!A$5,ROW($B29)-ROW($B$4),0,1,1))</f>
        <v/>
      </c>
      <c r="B29" s="1" t="str">
        <f ca="1">IF(ISBLANK(OFFSET(Summary!B$5,ROW($B29)-ROW($B$4),0,1,1))=TRUE,"",OFFSET(Summary!B$5,ROW($B29)-ROW($B$4),0,1,1))</f>
        <v/>
      </c>
      <c r="C29" s="31" t="str">
        <f ca="1">IF(ISBLANK(OFFSET(Summary!H$5,ROW($B29)-ROW($B$4),0,1,1))=TRUE,"",OFFSET(Summary!H$5,ROW($B29)-ROW($B$4),0,1,1))</f>
        <v/>
      </c>
      <c r="D29" s="31" t="str">
        <f ca="1">IF(ISBLANK(OFFSET(Summary!I$5,ROW($B29)-ROW($B$4),0,1,1))=TRUE,"",OFFSET(Summary!I$5,ROW($B29)-ROW($B$4),0,1,1))</f>
        <v/>
      </c>
      <c r="E29" s="24" t="str">
        <f ca="1">IF(LEN($A29)=0,"",IF(E$4&gt;Summary!$M$2,0,-SUMPRODUCT((LeaveDate&gt;=DATE(YEAR(E$4),MONTH(E$4),1))*(LeaveDate&lt;=E$4)*(LeaveCode=$A29)*(LeaveDays))))</f>
        <v/>
      </c>
      <c r="F29" s="24" t="str">
        <f ca="1">IF(LEN($A29)=0,"",IF(F$4&gt;Summary!$M$2,0,-SUMPRODUCT((LeaveDate&gt;=DATE(YEAR(F$4),MONTH(F$4),1))*(LeaveDate&lt;=F$4)*(LeaveCode=$A29)*(LeaveDays))))</f>
        <v/>
      </c>
      <c r="G29" s="24" t="str">
        <f ca="1">IF(LEN($A29)=0,"",IF(G$4&gt;Summary!$M$2,0,-SUMPRODUCT((LeaveDate&gt;=DATE(YEAR(G$4),MONTH(G$4),1))*(LeaveDate&lt;=G$4)*(LeaveCode=$A29)*(LeaveDays))))</f>
        <v/>
      </c>
      <c r="H29" s="24" t="str">
        <f ca="1">IF(LEN($A29)=0,"",IF(H$4&gt;Summary!$M$2,0,-SUMPRODUCT((LeaveDate&gt;=DATE(YEAR(H$4),MONTH(H$4),1))*(LeaveDate&lt;=H$4)*(LeaveCode=$A29)*(LeaveDays))))</f>
        <v/>
      </c>
      <c r="I29" s="24" t="str">
        <f ca="1">IF(LEN($A29)=0,"",IF(I$4&gt;Summary!$M$2,0,-SUMPRODUCT((LeaveDate&gt;=DATE(YEAR(I$4),MONTH(I$4),1))*(LeaveDate&lt;=I$4)*(LeaveCode=$A29)*(LeaveDays))))</f>
        <v/>
      </c>
      <c r="J29" s="24" t="str">
        <f ca="1">IF(LEN($A29)=0,"",IF(J$4&gt;Summary!$M$2,0,-SUMPRODUCT((LeaveDate&gt;=DATE(YEAR(J$4),MONTH(J$4),1))*(LeaveDate&lt;=J$4)*(LeaveCode=$A29)*(LeaveDays))))</f>
        <v/>
      </c>
      <c r="K29" s="24" t="str">
        <f ca="1">IF(LEN($A29)=0,"",IF(K$4&gt;Summary!$M$2,0,-SUMPRODUCT((LeaveDate&gt;=DATE(YEAR(K$4),MONTH(K$4),1))*(LeaveDate&lt;=K$4)*(LeaveCode=$A29)*(LeaveDays))))</f>
        <v/>
      </c>
      <c r="L29" s="24" t="str">
        <f ca="1">IF(LEN($A29)=0,"",IF(L$4&gt;Summary!$M$2,0,-SUMPRODUCT((LeaveDate&gt;=DATE(YEAR(L$4),MONTH(L$4),1))*(LeaveDate&lt;=L$4)*(LeaveCode=$A29)*(LeaveDays))))</f>
        <v/>
      </c>
      <c r="M29" s="24" t="str">
        <f ca="1">IF(LEN($A29)=0,"",IF(M$4&gt;Summary!$M$2,0,-SUMPRODUCT((LeaveDate&gt;=DATE(YEAR(M$4),MONTH(M$4),1))*(LeaveDate&lt;=M$4)*(LeaveCode=$A29)*(LeaveDays))))</f>
        <v/>
      </c>
      <c r="N29" s="24" t="str">
        <f ca="1">IF(LEN($A29)=0,"",IF(N$4&gt;Summary!$M$2,0,-SUMPRODUCT((LeaveDate&gt;=DATE(YEAR(N$4),MONTH(N$4),1))*(LeaveDate&lt;=N$4)*(LeaveCode=$A29)*(LeaveDays))))</f>
        <v/>
      </c>
      <c r="O29" s="24" t="str">
        <f ca="1">IF(LEN($A29)=0,"",IF(O$4&gt;Summary!$M$2,0,-SUMPRODUCT((LeaveDate&gt;=DATE(YEAR(O$4),MONTH(O$4),1))*(LeaveDate&lt;=O$4)*(LeaveCode=$A29)*(LeaveDays))))</f>
        <v/>
      </c>
      <c r="P29" s="24" t="str">
        <f ca="1">IF(LEN($A29)=0,"",IF(P$4&gt;Summary!$M$2,0,-SUMPRODUCT((LeaveDate&gt;=DATE(YEAR(P$4),MONTH(P$4),1))*(LeaveDate&lt;=P$4)*(LeaveCode=$A29)*(LeaveDays))))</f>
        <v/>
      </c>
      <c r="Q29" s="24" t="str">
        <f t="shared" ca="1" si="1"/>
        <v/>
      </c>
    </row>
    <row r="30" spans="1:17" ht="15" customHeight="1" x14ac:dyDescent="0.3">
      <c r="A30" s="1" t="str">
        <f ca="1">IF(ISBLANK(OFFSET(Summary!A$5,ROW($B30)-ROW($B$4),0,1,1))=TRUE,"",OFFSET(Summary!A$5,ROW($B30)-ROW($B$4),0,1,1))</f>
        <v/>
      </c>
      <c r="B30" s="1" t="str">
        <f ca="1">IF(ISBLANK(OFFSET(Summary!B$5,ROW($B30)-ROW($B$4),0,1,1))=TRUE,"",OFFSET(Summary!B$5,ROW($B30)-ROW($B$4),0,1,1))</f>
        <v/>
      </c>
      <c r="C30" s="31" t="str">
        <f ca="1">IF(ISBLANK(OFFSET(Summary!H$5,ROW($B30)-ROW($B$4),0,1,1))=TRUE,"",OFFSET(Summary!H$5,ROW($B30)-ROW($B$4),0,1,1))</f>
        <v/>
      </c>
      <c r="D30" s="31" t="str">
        <f ca="1">IF(ISBLANK(OFFSET(Summary!I$5,ROW($B30)-ROW($B$4),0,1,1))=TRUE,"",OFFSET(Summary!I$5,ROW($B30)-ROW($B$4),0,1,1))</f>
        <v/>
      </c>
      <c r="E30" s="24" t="str">
        <f ca="1">IF(LEN($A30)=0,"",IF(E$4&gt;Summary!$M$2,0,-SUMPRODUCT((LeaveDate&gt;=DATE(YEAR(E$4),MONTH(E$4),1))*(LeaveDate&lt;=E$4)*(LeaveCode=$A30)*(LeaveDays))))</f>
        <v/>
      </c>
      <c r="F30" s="24" t="str">
        <f ca="1">IF(LEN($A30)=0,"",IF(F$4&gt;Summary!$M$2,0,-SUMPRODUCT((LeaveDate&gt;=DATE(YEAR(F$4),MONTH(F$4),1))*(LeaveDate&lt;=F$4)*(LeaveCode=$A30)*(LeaveDays))))</f>
        <v/>
      </c>
      <c r="G30" s="24" t="str">
        <f ca="1">IF(LEN($A30)=0,"",IF(G$4&gt;Summary!$M$2,0,-SUMPRODUCT((LeaveDate&gt;=DATE(YEAR(G$4),MONTH(G$4),1))*(LeaveDate&lt;=G$4)*(LeaveCode=$A30)*(LeaveDays))))</f>
        <v/>
      </c>
      <c r="H30" s="24" t="str">
        <f ca="1">IF(LEN($A30)=0,"",IF(H$4&gt;Summary!$M$2,0,-SUMPRODUCT((LeaveDate&gt;=DATE(YEAR(H$4),MONTH(H$4),1))*(LeaveDate&lt;=H$4)*(LeaveCode=$A30)*(LeaveDays))))</f>
        <v/>
      </c>
      <c r="I30" s="24" t="str">
        <f ca="1">IF(LEN($A30)=0,"",IF(I$4&gt;Summary!$M$2,0,-SUMPRODUCT((LeaveDate&gt;=DATE(YEAR(I$4),MONTH(I$4),1))*(LeaveDate&lt;=I$4)*(LeaveCode=$A30)*(LeaveDays))))</f>
        <v/>
      </c>
      <c r="J30" s="24" t="str">
        <f ca="1">IF(LEN($A30)=0,"",IF(J$4&gt;Summary!$M$2,0,-SUMPRODUCT((LeaveDate&gt;=DATE(YEAR(J$4),MONTH(J$4),1))*(LeaveDate&lt;=J$4)*(LeaveCode=$A30)*(LeaveDays))))</f>
        <v/>
      </c>
      <c r="K30" s="24" t="str">
        <f ca="1">IF(LEN($A30)=0,"",IF(K$4&gt;Summary!$M$2,0,-SUMPRODUCT((LeaveDate&gt;=DATE(YEAR(K$4),MONTH(K$4),1))*(LeaveDate&lt;=K$4)*(LeaveCode=$A30)*(LeaveDays))))</f>
        <v/>
      </c>
      <c r="L30" s="24" t="str">
        <f ca="1">IF(LEN($A30)=0,"",IF(L$4&gt;Summary!$M$2,0,-SUMPRODUCT((LeaveDate&gt;=DATE(YEAR(L$4),MONTH(L$4),1))*(LeaveDate&lt;=L$4)*(LeaveCode=$A30)*(LeaveDays))))</f>
        <v/>
      </c>
      <c r="M30" s="24" t="str">
        <f ca="1">IF(LEN($A30)=0,"",IF(M$4&gt;Summary!$M$2,0,-SUMPRODUCT((LeaveDate&gt;=DATE(YEAR(M$4),MONTH(M$4),1))*(LeaveDate&lt;=M$4)*(LeaveCode=$A30)*(LeaveDays))))</f>
        <v/>
      </c>
      <c r="N30" s="24" t="str">
        <f ca="1">IF(LEN($A30)=0,"",IF(N$4&gt;Summary!$M$2,0,-SUMPRODUCT((LeaveDate&gt;=DATE(YEAR(N$4),MONTH(N$4),1))*(LeaveDate&lt;=N$4)*(LeaveCode=$A30)*(LeaveDays))))</f>
        <v/>
      </c>
      <c r="O30" s="24" t="str">
        <f ca="1">IF(LEN($A30)=0,"",IF(O$4&gt;Summary!$M$2,0,-SUMPRODUCT((LeaveDate&gt;=DATE(YEAR(O$4),MONTH(O$4),1))*(LeaveDate&lt;=O$4)*(LeaveCode=$A30)*(LeaveDays))))</f>
        <v/>
      </c>
      <c r="P30" s="24" t="str">
        <f ca="1">IF(LEN($A30)=0,"",IF(P$4&gt;Summary!$M$2,0,-SUMPRODUCT((LeaveDate&gt;=DATE(YEAR(P$4),MONTH(P$4),1))*(LeaveDate&lt;=P$4)*(LeaveCode=$A30)*(LeaveDays))))</f>
        <v/>
      </c>
      <c r="Q30" s="24" t="str">
        <f t="shared" ca="1" si="1"/>
        <v/>
      </c>
    </row>
    <row r="31" spans="1:17" ht="15" customHeight="1" x14ac:dyDescent="0.3">
      <c r="A31" s="1" t="str">
        <f ca="1">IF(ISBLANK(OFFSET(Summary!A$5,ROW($B31)-ROW($B$4),0,1,1))=TRUE,"",OFFSET(Summary!A$5,ROW($B31)-ROW($B$4),0,1,1))</f>
        <v/>
      </c>
      <c r="B31" s="1" t="str">
        <f ca="1">IF(ISBLANK(OFFSET(Summary!B$5,ROW($B31)-ROW($B$4),0,1,1))=TRUE,"",OFFSET(Summary!B$5,ROW($B31)-ROW($B$4),0,1,1))</f>
        <v/>
      </c>
      <c r="C31" s="31" t="str">
        <f ca="1">IF(ISBLANK(OFFSET(Summary!H$5,ROW($B31)-ROW($B$4),0,1,1))=TRUE,"",OFFSET(Summary!H$5,ROW($B31)-ROW($B$4),0,1,1))</f>
        <v/>
      </c>
      <c r="D31" s="31" t="str">
        <f ca="1">IF(ISBLANK(OFFSET(Summary!I$5,ROW($B31)-ROW($B$4),0,1,1))=TRUE,"",OFFSET(Summary!I$5,ROW($B31)-ROW($B$4),0,1,1))</f>
        <v/>
      </c>
      <c r="E31" s="24" t="str">
        <f ca="1">IF(LEN($A31)=0,"",IF(E$4&gt;Summary!$M$2,0,-SUMPRODUCT((LeaveDate&gt;=DATE(YEAR(E$4),MONTH(E$4),1))*(LeaveDate&lt;=E$4)*(LeaveCode=$A31)*(LeaveDays))))</f>
        <v/>
      </c>
      <c r="F31" s="24" t="str">
        <f ca="1">IF(LEN($A31)=0,"",IF(F$4&gt;Summary!$M$2,0,-SUMPRODUCT((LeaveDate&gt;=DATE(YEAR(F$4),MONTH(F$4),1))*(LeaveDate&lt;=F$4)*(LeaveCode=$A31)*(LeaveDays))))</f>
        <v/>
      </c>
      <c r="G31" s="24" t="str">
        <f ca="1">IF(LEN($A31)=0,"",IF(G$4&gt;Summary!$M$2,0,-SUMPRODUCT((LeaveDate&gt;=DATE(YEAR(G$4),MONTH(G$4),1))*(LeaveDate&lt;=G$4)*(LeaveCode=$A31)*(LeaveDays))))</f>
        <v/>
      </c>
      <c r="H31" s="24" t="str">
        <f ca="1">IF(LEN($A31)=0,"",IF(H$4&gt;Summary!$M$2,0,-SUMPRODUCT((LeaveDate&gt;=DATE(YEAR(H$4),MONTH(H$4),1))*(LeaveDate&lt;=H$4)*(LeaveCode=$A31)*(LeaveDays))))</f>
        <v/>
      </c>
      <c r="I31" s="24" t="str">
        <f ca="1">IF(LEN($A31)=0,"",IF(I$4&gt;Summary!$M$2,0,-SUMPRODUCT((LeaveDate&gt;=DATE(YEAR(I$4),MONTH(I$4),1))*(LeaveDate&lt;=I$4)*(LeaveCode=$A31)*(LeaveDays))))</f>
        <v/>
      </c>
      <c r="J31" s="24" t="str">
        <f ca="1">IF(LEN($A31)=0,"",IF(J$4&gt;Summary!$M$2,0,-SUMPRODUCT((LeaveDate&gt;=DATE(YEAR(J$4),MONTH(J$4),1))*(LeaveDate&lt;=J$4)*(LeaveCode=$A31)*(LeaveDays))))</f>
        <v/>
      </c>
      <c r="K31" s="24" t="str">
        <f ca="1">IF(LEN($A31)=0,"",IF(K$4&gt;Summary!$M$2,0,-SUMPRODUCT((LeaveDate&gt;=DATE(YEAR(K$4),MONTH(K$4),1))*(LeaveDate&lt;=K$4)*(LeaveCode=$A31)*(LeaveDays))))</f>
        <v/>
      </c>
      <c r="L31" s="24" t="str">
        <f ca="1">IF(LEN($A31)=0,"",IF(L$4&gt;Summary!$M$2,0,-SUMPRODUCT((LeaveDate&gt;=DATE(YEAR(L$4),MONTH(L$4),1))*(LeaveDate&lt;=L$4)*(LeaveCode=$A31)*(LeaveDays))))</f>
        <v/>
      </c>
      <c r="M31" s="24" t="str">
        <f ca="1">IF(LEN($A31)=0,"",IF(M$4&gt;Summary!$M$2,0,-SUMPRODUCT((LeaveDate&gt;=DATE(YEAR(M$4),MONTH(M$4),1))*(LeaveDate&lt;=M$4)*(LeaveCode=$A31)*(LeaveDays))))</f>
        <v/>
      </c>
      <c r="N31" s="24" t="str">
        <f ca="1">IF(LEN($A31)=0,"",IF(N$4&gt;Summary!$M$2,0,-SUMPRODUCT((LeaveDate&gt;=DATE(YEAR(N$4),MONTH(N$4),1))*(LeaveDate&lt;=N$4)*(LeaveCode=$A31)*(LeaveDays))))</f>
        <v/>
      </c>
      <c r="O31" s="24" t="str">
        <f ca="1">IF(LEN($A31)=0,"",IF(O$4&gt;Summary!$M$2,0,-SUMPRODUCT((LeaveDate&gt;=DATE(YEAR(O$4),MONTH(O$4),1))*(LeaveDate&lt;=O$4)*(LeaveCode=$A31)*(LeaveDays))))</f>
        <v/>
      </c>
      <c r="P31" s="24" t="str">
        <f ca="1">IF(LEN($A31)=0,"",IF(P$4&gt;Summary!$M$2,0,-SUMPRODUCT((LeaveDate&gt;=DATE(YEAR(P$4),MONTH(P$4),1))*(LeaveDate&lt;=P$4)*(LeaveCode=$A31)*(LeaveDays))))</f>
        <v/>
      </c>
      <c r="Q31" s="24" t="str">
        <f t="shared" ca="1" si="1"/>
        <v/>
      </c>
    </row>
    <row r="32" spans="1:17" ht="15" customHeight="1" x14ac:dyDescent="0.3">
      <c r="A32" s="1" t="str">
        <f ca="1">IF(ISBLANK(OFFSET(Summary!A$5,ROW($B32)-ROW($B$4),0,1,1))=TRUE,"",OFFSET(Summary!A$5,ROW($B32)-ROW($B$4),0,1,1))</f>
        <v/>
      </c>
      <c r="B32" s="1" t="str">
        <f ca="1">IF(ISBLANK(OFFSET(Summary!B$5,ROW($B32)-ROW($B$4),0,1,1))=TRUE,"",OFFSET(Summary!B$5,ROW($B32)-ROW($B$4),0,1,1))</f>
        <v/>
      </c>
      <c r="C32" s="31" t="str">
        <f ca="1">IF(ISBLANK(OFFSET(Summary!H$5,ROW($B32)-ROW($B$4),0,1,1))=TRUE,"",OFFSET(Summary!H$5,ROW($B32)-ROW($B$4),0,1,1))</f>
        <v/>
      </c>
      <c r="D32" s="31" t="str">
        <f ca="1">IF(ISBLANK(OFFSET(Summary!I$5,ROW($B32)-ROW($B$4),0,1,1))=TRUE,"",OFFSET(Summary!I$5,ROW($B32)-ROW($B$4),0,1,1))</f>
        <v/>
      </c>
      <c r="E32" s="24" t="str">
        <f ca="1">IF(LEN($A32)=0,"",IF(E$4&gt;Summary!$M$2,0,-SUMPRODUCT((LeaveDate&gt;=DATE(YEAR(E$4),MONTH(E$4),1))*(LeaveDate&lt;=E$4)*(LeaveCode=$A32)*(LeaveDays))))</f>
        <v/>
      </c>
      <c r="F32" s="24" t="str">
        <f ca="1">IF(LEN($A32)=0,"",IF(F$4&gt;Summary!$M$2,0,-SUMPRODUCT((LeaveDate&gt;=DATE(YEAR(F$4),MONTH(F$4),1))*(LeaveDate&lt;=F$4)*(LeaveCode=$A32)*(LeaveDays))))</f>
        <v/>
      </c>
      <c r="G32" s="24" t="str">
        <f ca="1">IF(LEN($A32)=0,"",IF(G$4&gt;Summary!$M$2,0,-SUMPRODUCT((LeaveDate&gt;=DATE(YEAR(G$4),MONTH(G$4),1))*(LeaveDate&lt;=G$4)*(LeaveCode=$A32)*(LeaveDays))))</f>
        <v/>
      </c>
      <c r="H32" s="24" t="str">
        <f ca="1">IF(LEN($A32)=0,"",IF(H$4&gt;Summary!$M$2,0,-SUMPRODUCT((LeaveDate&gt;=DATE(YEAR(H$4),MONTH(H$4),1))*(LeaveDate&lt;=H$4)*(LeaveCode=$A32)*(LeaveDays))))</f>
        <v/>
      </c>
      <c r="I32" s="24" t="str">
        <f ca="1">IF(LEN($A32)=0,"",IF(I$4&gt;Summary!$M$2,0,-SUMPRODUCT((LeaveDate&gt;=DATE(YEAR(I$4),MONTH(I$4),1))*(LeaveDate&lt;=I$4)*(LeaveCode=$A32)*(LeaveDays))))</f>
        <v/>
      </c>
      <c r="J32" s="24" t="str">
        <f ca="1">IF(LEN($A32)=0,"",IF(J$4&gt;Summary!$M$2,0,-SUMPRODUCT((LeaveDate&gt;=DATE(YEAR(J$4),MONTH(J$4),1))*(LeaveDate&lt;=J$4)*(LeaveCode=$A32)*(LeaveDays))))</f>
        <v/>
      </c>
      <c r="K32" s="24" t="str">
        <f ca="1">IF(LEN($A32)=0,"",IF(K$4&gt;Summary!$M$2,0,-SUMPRODUCT((LeaveDate&gt;=DATE(YEAR(K$4),MONTH(K$4),1))*(LeaveDate&lt;=K$4)*(LeaveCode=$A32)*(LeaveDays))))</f>
        <v/>
      </c>
      <c r="L32" s="24" t="str">
        <f ca="1">IF(LEN($A32)=0,"",IF(L$4&gt;Summary!$M$2,0,-SUMPRODUCT((LeaveDate&gt;=DATE(YEAR(L$4),MONTH(L$4),1))*(LeaveDate&lt;=L$4)*(LeaveCode=$A32)*(LeaveDays))))</f>
        <v/>
      </c>
      <c r="M32" s="24" t="str">
        <f ca="1">IF(LEN($A32)=0,"",IF(M$4&gt;Summary!$M$2,0,-SUMPRODUCT((LeaveDate&gt;=DATE(YEAR(M$4),MONTH(M$4),1))*(LeaveDate&lt;=M$4)*(LeaveCode=$A32)*(LeaveDays))))</f>
        <v/>
      </c>
      <c r="N32" s="24" t="str">
        <f ca="1">IF(LEN($A32)=0,"",IF(N$4&gt;Summary!$M$2,0,-SUMPRODUCT((LeaveDate&gt;=DATE(YEAR(N$4),MONTH(N$4),1))*(LeaveDate&lt;=N$4)*(LeaveCode=$A32)*(LeaveDays))))</f>
        <v/>
      </c>
      <c r="O32" s="24" t="str">
        <f ca="1">IF(LEN($A32)=0,"",IF(O$4&gt;Summary!$M$2,0,-SUMPRODUCT((LeaveDate&gt;=DATE(YEAR(O$4),MONTH(O$4),1))*(LeaveDate&lt;=O$4)*(LeaveCode=$A32)*(LeaveDays))))</f>
        <v/>
      </c>
      <c r="P32" s="24" t="str">
        <f ca="1">IF(LEN($A32)=0,"",IF(P$4&gt;Summary!$M$2,0,-SUMPRODUCT((LeaveDate&gt;=DATE(YEAR(P$4),MONTH(P$4),1))*(LeaveDate&lt;=P$4)*(LeaveCode=$A32)*(LeaveDays))))</f>
        <v/>
      </c>
      <c r="Q32" s="24" t="str">
        <f t="shared" ca="1" si="1"/>
        <v/>
      </c>
    </row>
    <row r="33" spans="1:17" ht="15" customHeight="1" x14ac:dyDescent="0.3">
      <c r="A33" s="1" t="str">
        <f ca="1">IF(ISBLANK(OFFSET(Summary!A$5,ROW($B33)-ROW($B$4),0,1,1))=TRUE,"",OFFSET(Summary!A$5,ROW($B33)-ROW($B$4),0,1,1))</f>
        <v/>
      </c>
      <c r="B33" s="1" t="str">
        <f ca="1">IF(ISBLANK(OFFSET(Summary!B$5,ROW($B33)-ROW($B$4),0,1,1))=TRUE,"",OFFSET(Summary!B$5,ROW($B33)-ROW($B$4),0,1,1))</f>
        <v/>
      </c>
      <c r="C33" s="31" t="str">
        <f ca="1">IF(ISBLANK(OFFSET(Summary!H$5,ROW($B33)-ROW($B$4),0,1,1))=TRUE,"",OFFSET(Summary!H$5,ROW($B33)-ROW($B$4),0,1,1))</f>
        <v/>
      </c>
      <c r="D33" s="31" t="str">
        <f ca="1">IF(ISBLANK(OFFSET(Summary!I$5,ROW($B33)-ROW($B$4),0,1,1))=TRUE,"",OFFSET(Summary!I$5,ROW($B33)-ROW($B$4),0,1,1))</f>
        <v/>
      </c>
      <c r="E33" s="24" t="str">
        <f ca="1">IF(LEN($A33)=0,"",IF(E$4&gt;Summary!$M$2,0,-SUMPRODUCT((LeaveDate&gt;=DATE(YEAR(E$4),MONTH(E$4),1))*(LeaveDate&lt;=E$4)*(LeaveCode=$A33)*(LeaveDays))))</f>
        <v/>
      </c>
      <c r="F33" s="24" t="str">
        <f ca="1">IF(LEN($A33)=0,"",IF(F$4&gt;Summary!$M$2,0,-SUMPRODUCT((LeaveDate&gt;=DATE(YEAR(F$4),MONTH(F$4),1))*(LeaveDate&lt;=F$4)*(LeaveCode=$A33)*(LeaveDays))))</f>
        <v/>
      </c>
      <c r="G33" s="24" t="str">
        <f ca="1">IF(LEN($A33)=0,"",IF(G$4&gt;Summary!$M$2,0,-SUMPRODUCT((LeaveDate&gt;=DATE(YEAR(G$4),MONTH(G$4),1))*(LeaveDate&lt;=G$4)*(LeaveCode=$A33)*(LeaveDays))))</f>
        <v/>
      </c>
      <c r="H33" s="24" t="str">
        <f ca="1">IF(LEN($A33)=0,"",IF(H$4&gt;Summary!$M$2,0,-SUMPRODUCT((LeaveDate&gt;=DATE(YEAR(H$4),MONTH(H$4),1))*(LeaveDate&lt;=H$4)*(LeaveCode=$A33)*(LeaveDays))))</f>
        <v/>
      </c>
      <c r="I33" s="24" t="str">
        <f ca="1">IF(LEN($A33)=0,"",IF(I$4&gt;Summary!$M$2,0,-SUMPRODUCT((LeaveDate&gt;=DATE(YEAR(I$4),MONTH(I$4),1))*(LeaveDate&lt;=I$4)*(LeaveCode=$A33)*(LeaveDays))))</f>
        <v/>
      </c>
      <c r="J33" s="24" t="str">
        <f ca="1">IF(LEN($A33)=0,"",IF(J$4&gt;Summary!$M$2,0,-SUMPRODUCT((LeaveDate&gt;=DATE(YEAR(J$4),MONTH(J$4),1))*(LeaveDate&lt;=J$4)*(LeaveCode=$A33)*(LeaveDays))))</f>
        <v/>
      </c>
      <c r="K33" s="24" t="str">
        <f ca="1">IF(LEN($A33)=0,"",IF(K$4&gt;Summary!$M$2,0,-SUMPRODUCT((LeaveDate&gt;=DATE(YEAR(K$4),MONTH(K$4),1))*(LeaveDate&lt;=K$4)*(LeaveCode=$A33)*(LeaveDays))))</f>
        <v/>
      </c>
      <c r="L33" s="24" t="str">
        <f ca="1">IF(LEN($A33)=0,"",IF(L$4&gt;Summary!$M$2,0,-SUMPRODUCT((LeaveDate&gt;=DATE(YEAR(L$4),MONTH(L$4),1))*(LeaveDate&lt;=L$4)*(LeaveCode=$A33)*(LeaveDays))))</f>
        <v/>
      </c>
      <c r="M33" s="24" t="str">
        <f ca="1">IF(LEN($A33)=0,"",IF(M$4&gt;Summary!$M$2,0,-SUMPRODUCT((LeaveDate&gt;=DATE(YEAR(M$4),MONTH(M$4),1))*(LeaveDate&lt;=M$4)*(LeaveCode=$A33)*(LeaveDays))))</f>
        <v/>
      </c>
      <c r="N33" s="24" t="str">
        <f ca="1">IF(LEN($A33)=0,"",IF(N$4&gt;Summary!$M$2,0,-SUMPRODUCT((LeaveDate&gt;=DATE(YEAR(N$4),MONTH(N$4),1))*(LeaveDate&lt;=N$4)*(LeaveCode=$A33)*(LeaveDays))))</f>
        <v/>
      </c>
      <c r="O33" s="24" t="str">
        <f ca="1">IF(LEN($A33)=0,"",IF(O$4&gt;Summary!$M$2,0,-SUMPRODUCT((LeaveDate&gt;=DATE(YEAR(O$4),MONTH(O$4),1))*(LeaveDate&lt;=O$4)*(LeaveCode=$A33)*(LeaveDays))))</f>
        <v/>
      </c>
      <c r="P33" s="24" t="str">
        <f ca="1">IF(LEN($A33)=0,"",IF(P$4&gt;Summary!$M$2,0,-SUMPRODUCT((LeaveDate&gt;=DATE(YEAR(P$4),MONTH(P$4),1))*(LeaveDate&lt;=P$4)*(LeaveCode=$A33)*(LeaveDays))))</f>
        <v/>
      </c>
      <c r="Q33" s="24" t="str">
        <f t="shared" ca="1" si="1"/>
        <v/>
      </c>
    </row>
    <row r="34" spans="1:17" ht="15" customHeight="1" x14ac:dyDescent="0.3">
      <c r="A34" s="1" t="str">
        <f ca="1">IF(ISBLANK(OFFSET(Summary!A$5,ROW($B34)-ROW($B$4),0,1,1))=TRUE,"",OFFSET(Summary!A$5,ROW($B34)-ROW($B$4),0,1,1))</f>
        <v/>
      </c>
      <c r="B34" s="1" t="str">
        <f ca="1">IF(ISBLANK(OFFSET(Summary!B$5,ROW($B34)-ROW($B$4),0,1,1))=TRUE,"",OFFSET(Summary!B$5,ROW($B34)-ROW($B$4),0,1,1))</f>
        <v/>
      </c>
      <c r="C34" s="31" t="str">
        <f ca="1">IF(ISBLANK(OFFSET(Summary!H$5,ROW($B34)-ROW($B$4),0,1,1))=TRUE,"",OFFSET(Summary!H$5,ROW($B34)-ROW($B$4),0,1,1))</f>
        <v/>
      </c>
      <c r="D34" s="31" t="str">
        <f ca="1">IF(ISBLANK(OFFSET(Summary!I$5,ROW($B34)-ROW($B$4),0,1,1))=TRUE,"",OFFSET(Summary!I$5,ROW($B34)-ROW($B$4),0,1,1))</f>
        <v/>
      </c>
      <c r="E34" s="24" t="str">
        <f ca="1">IF(LEN($A34)=0,"",IF(E$4&gt;Summary!$M$2,0,-SUMPRODUCT((LeaveDate&gt;=DATE(YEAR(E$4),MONTH(E$4),1))*(LeaveDate&lt;=E$4)*(LeaveCode=$A34)*(LeaveDays))))</f>
        <v/>
      </c>
      <c r="F34" s="24" t="str">
        <f ca="1">IF(LEN($A34)=0,"",IF(F$4&gt;Summary!$M$2,0,-SUMPRODUCT((LeaveDate&gt;=DATE(YEAR(F$4),MONTH(F$4),1))*(LeaveDate&lt;=F$4)*(LeaveCode=$A34)*(LeaveDays))))</f>
        <v/>
      </c>
      <c r="G34" s="24" t="str">
        <f ca="1">IF(LEN($A34)=0,"",IF(G$4&gt;Summary!$M$2,0,-SUMPRODUCT((LeaveDate&gt;=DATE(YEAR(G$4),MONTH(G$4),1))*(LeaveDate&lt;=G$4)*(LeaveCode=$A34)*(LeaveDays))))</f>
        <v/>
      </c>
      <c r="H34" s="24" t="str">
        <f ca="1">IF(LEN($A34)=0,"",IF(H$4&gt;Summary!$M$2,0,-SUMPRODUCT((LeaveDate&gt;=DATE(YEAR(H$4),MONTH(H$4),1))*(LeaveDate&lt;=H$4)*(LeaveCode=$A34)*(LeaveDays))))</f>
        <v/>
      </c>
      <c r="I34" s="24" t="str">
        <f ca="1">IF(LEN($A34)=0,"",IF(I$4&gt;Summary!$M$2,0,-SUMPRODUCT((LeaveDate&gt;=DATE(YEAR(I$4),MONTH(I$4),1))*(LeaveDate&lt;=I$4)*(LeaveCode=$A34)*(LeaveDays))))</f>
        <v/>
      </c>
      <c r="J34" s="24" t="str">
        <f ca="1">IF(LEN($A34)=0,"",IF(J$4&gt;Summary!$M$2,0,-SUMPRODUCT((LeaveDate&gt;=DATE(YEAR(J$4),MONTH(J$4),1))*(LeaveDate&lt;=J$4)*(LeaveCode=$A34)*(LeaveDays))))</f>
        <v/>
      </c>
      <c r="K34" s="24" t="str">
        <f ca="1">IF(LEN($A34)=0,"",IF(K$4&gt;Summary!$M$2,0,-SUMPRODUCT((LeaveDate&gt;=DATE(YEAR(K$4),MONTH(K$4),1))*(LeaveDate&lt;=K$4)*(LeaveCode=$A34)*(LeaveDays))))</f>
        <v/>
      </c>
      <c r="L34" s="24" t="str">
        <f ca="1">IF(LEN($A34)=0,"",IF(L$4&gt;Summary!$M$2,0,-SUMPRODUCT((LeaveDate&gt;=DATE(YEAR(L$4),MONTH(L$4),1))*(LeaveDate&lt;=L$4)*(LeaveCode=$A34)*(LeaveDays))))</f>
        <v/>
      </c>
      <c r="M34" s="24" t="str">
        <f ca="1">IF(LEN($A34)=0,"",IF(M$4&gt;Summary!$M$2,0,-SUMPRODUCT((LeaveDate&gt;=DATE(YEAR(M$4),MONTH(M$4),1))*(LeaveDate&lt;=M$4)*(LeaveCode=$A34)*(LeaveDays))))</f>
        <v/>
      </c>
      <c r="N34" s="24" t="str">
        <f ca="1">IF(LEN($A34)=0,"",IF(N$4&gt;Summary!$M$2,0,-SUMPRODUCT((LeaveDate&gt;=DATE(YEAR(N$4),MONTH(N$4),1))*(LeaveDate&lt;=N$4)*(LeaveCode=$A34)*(LeaveDays))))</f>
        <v/>
      </c>
      <c r="O34" s="24" t="str">
        <f ca="1">IF(LEN($A34)=0,"",IF(O$4&gt;Summary!$M$2,0,-SUMPRODUCT((LeaveDate&gt;=DATE(YEAR(O$4),MONTH(O$4),1))*(LeaveDate&lt;=O$4)*(LeaveCode=$A34)*(LeaveDays))))</f>
        <v/>
      </c>
      <c r="P34" s="24" t="str">
        <f ca="1">IF(LEN($A34)=0,"",IF(P$4&gt;Summary!$M$2,0,-SUMPRODUCT((LeaveDate&gt;=DATE(YEAR(P$4),MONTH(P$4),1))*(LeaveDate&lt;=P$4)*(LeaveCode=$A34)*(LeaveDays))))</f>
        <v/>
      </c>
      <c r="Q34" s="24" t="str">
        <f t="shared" ca="1" si="1"/>
        <v/>
      </c>
    </row>
  </sheetData>
  <phoneticPr fontId="0" type="noConversion"/>
  <pageMargins left="0.55118110236220474" right="0.55118110236220474" top="0.59055118110236227" bottom="0.59055118110236227" header="0.31496062992125984" footer="0.31496062992125984"/>
  <pageSetup paperSize="9" scale="70" fitToHeight="0" orientation="landscape" r:id="rId1"/>
  <headerFooter alignWithMargins="0">
    <oddFooter>&amp;C&amp;9Page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Leave</vt:lpstr>
      <vt:lpstr>Summary</vt:lpstr>
      <vt:lpstr>Monthly</vt:lpstr>
      <vt:lpstr>EmpCode</vt:lpstr>
      <vt:lpstr>Employees</vt:lpstr>
      <vt:lpstr>LeaveCode</vt:lpstr>
      <vt:lpstr>LeaveDate</vt:lpstr>
      <vt:lpstr>LeaveDays</vt:lpstr>
      <vt:lpstr>LeavePmt</vt:lpstr>
      <vt:lpstr>Months</vt:lpstr>
      <vt:lpstr>Leave!Print_Titles</vt:lpstr>
      <vt:lpstr>Monthly!Print_Titles</vt:lpstr>
      <vt:lpstr>Summary!Print_Titles</vt:lpstr>
      <vt:lpstr>Start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Tools; annual leave, leave pay, excel leave, leave days due</cp:keywords>
  <dc:description>BDS Tools to help with managing your business</dc:description>
  <cp:lastModifiedBy>Peter</cp:lastModifiedBy>
  <cp:lastPrinted>2014-01-14T16:39:16Z</cp:lastPrinted>
  <dcterms:created xsi:type="dcterms:W3CDTF">2011-03-28T10:44:42Z</dcterms:created>
  <dcterms:modified xsi:type="dcterms:W3CDTF">2020-04-27T03:55:50Z</dcterms:modified>
  <cp:category>BDS Tools; version 2.0</cp:category>
  <cp:contentStatus>Published</cp:contentStatus>
  <cp:version>1</cp:version>
</cp:coreProperties>
</file>